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ntraloriadebogotadc-my.sharepoint.com/personal/daruiz_contraloriabogota_gov_co/Documents/Contraloria/Consolidación/TODO/2023/03/54x/"/>
    </mc:Choice>
  </mc:AlternateContent>
  <xr:revisionPtr revIDLastSave="3" documentId="8_{D3380930-8BF3-4A31-8342-8791E2BFC23F}" xr6:coauthVersionLast="36" xr6:coauthVersionMax="47" xr10:uidLastSave="{C13D0164-9FDF-450F-A897-BEF5AC0926C0}"/>
  <bookViews>
    <workbookView xWindow="-120" yWindow="-120" windowWidth="29040" windowHeight="15990" tabRatio="677" activeTab="1" xr2:uid="{00000000-000D-0000-FFFF-FFFF00000000}"/>
  </bookViews>
  <sheets>
    <sheet name="Sectores" sheetId="4" r:id="rId1"/>
    <sheet name="Sector Consolidado Ranking" sheetId="10" r:id="rId2"/>
    <sheet name="G. Inv Directa Sectores Ranking" sheetId="11" r:id="rId3"/>
  </sheets>
  <externalReferences>
    <externalReference r:id="rId4"/>
  </externalReferences>
  <definedNames>
    <definedName name="_xlnm._FilterDatabase" localSheetId="2" hidden="1">'G. Inv Directa Sectores Ranking'!$B$8:$J$24</definedName>
    <definedName name="_xlnm._FilterDatabase" localSheetId="1" hidden="1">'Sector Consolidado Ranking'!$B$8:$J$24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1" l="1"/>
  <c r="S21" i="11" s="1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R24" i="10" l="1"/>
  <c r="S24" i="10" s="1"/>
  <c r="C21" i="11"/>
  <c r="R16" i="11"/>
  <c r="S16" i="11" s="1"/>
  <c r="R24" i="11"/>
  <c r="S24" i="11" s="1"/>
  <c r="R9" i="10"/>
  <c r="S9" i="10" s="1"/>
  <c r="R11" i="10"/>
  <c r="S11" i="10" s="1"/>
  <c r="R13" i="10"/>
  <c r="S13" i="10" s="1"/>
  <c r="R15" i="10"/>
  <c r="S15" i="10" s="1"/>
  <c r="R17" i="10"/>
  <c r="S17" i="10" s="1"/>
  <c r="R19" i="10"/>
  <c r="S19" i="10" s="1"/>
  <c r="R21" i="10"/>
  <c r="S21" i="10" s="1"/>
  <c r="R23" i="10"/>
  <c r="S23" i="10" s="1"/>
  <c r="R11" i="11"/>
  <c r="S11" i="11" s="1"/>
  <c r="R19" i="11"/>
  <c r="S19" i="11" s="1"/>
  <c r="R14" i="11"/>
  <c r="S14" i="11" s="1"/>
  <c r="R22" i="11"/>
  <c r="S22" i="11" s="1"/>
  <c r="R9" i="11"/>
  <c r="S9" i="11" s="1"/>
  <c r="R17" i="11"/>
  <c r="S17" i="11" s="1"/>
  <c r="R20" i="11"/>
  <c r="S20" i="11" s="1"/>
  <c r="R12" i="11"/>
  <c r="S12" i="11" s="1"/>
  <c r="R10" i="10"/>
  <c r="S10" i="10" s="1"/>
  <c r="R12" i="10"/>
  <c r="S12" i="10" s="1"/>
  <c r="R14" i="10"/>
  <c r="S14" i="10" s="1"/>
  <c r="R16" i="10"/>
  <c r="S16" i="10" s="1"/>
  <c r="R18" i="10"/>
  <c r="S18" i="10" s="1"/>
  <c r="R20" i="10"/>
  <c r="S20" i="10" s="1"/>
  <c r="R22" i="10"/>
  <c r="S22" i="10" s="1"/>
  <c r="R15" i="11"/>
  <c r="S15" i="11" s="1"/>
  <c r="R23" i="11"/>
  <c r="S23" i="11" s="1"/>
  <c r="R10" i="11"/>
  <c r="S10" i="11" s="1"/>
  <c r="R18" i="11"/>
  <c r="S18" i="11" s="1"/>
  <c r="R13" i="11"/>
  <c r="S13" i="11" s="1"/>
  <c r="C24" i="10" l="1"/>
  <c r="F24" i="10"/>
  <c r="C23" i="11"/>
  <c r="C10" i="10"/>
  <c r="C11" i="11"/>
  <c r="C9" i="10"/>
  <c r="C15" i="11"/>
  <c r="C12" i="11"/>
  <c r="F23" i="10"/>
  <c r="C23" i="10"/>
  <c r="C24" i="11"/>
  <c r="C22" i="10"/>
  <c r="F22" i="10"/>
  <c r="J22" i="10"/>
  <c r="C20" i="11"/>
  <c r="J21" i="10"/>
  <c r="H21" i="10"/>
  <c r="C21" i="10"/>
  <c r="C16" i="11"/>
  <c r="C20" i="10"/>
  <c r="C17" i="11"/>
  <c r="C19" i="10"/>
  <c r="J24" i="10"/>
  <c r="C18" i="10"/>
  <c r="C9" i="11"/>
  <c r="C17" i="10"/>
  <c r="C13" i="11"/>
  <c r="F16" i="10"/>
  <c r="C16" i="10"/>
  <c r="J16" i="10"/>
  <c r="C22" i="11"/>
  <c r="C15" i="10"/>
  <c r="J15" i="10"/>
  <c r="H15" i="10"/>
  <c r="C18" i="11"/>
  <c r="F14" i="10"/>
  <c r="C14" i="10"/>
  <c r="J14" i="10"/>
  <c r="C14" i="11"/>
  <c r="C13" i="10"/>
  <c r="C10" i="11"/>
  <c r="C12" i="10"/>
  <c r="C19" i="11"/>
  <c r="C11" i="10"/>
  <c r="H24" i="10"/>
  <c r="F11" i="10" l="1"/>
  <c r="H12" i="10"/>
  <c r="F19" i="10"/>
  <c r="F20" i="10"/>
  <c r="F10" i="10"/>
  <c r="J11" i="10"/>
  <c r="H10" i="10"/>
  <c r="H11" i="10"/>
  <c r="H20" i="10"/>
  <c r="F12" i="10"/>
  <c r="F17" i="10"/>
  <c r="F18" i="10"/>
  <c r="J20" i="10"/>
  <c r="F13" i="10"/>
  <c r="H18" i="10"/>
  <c r="H19" i="10"/>
  <c r="H9" i="10"/>
  <c r="G25" i="10"/>
  <c r="E25" i="11"/>
  <c r="H13" i="10"/>
  <c r="J12" i="10"/>
  <c r="J13" i="10"/>
  <c r="F15" i="10"/>
  <c r="H16" i="10"/>
  <c r="J19" i="10"/>
  <c r="F21" i="10"/>
  <c r="J9" i="10"/>
  <c r="I25" i="10"/>
  <c r="D25" i="11"/>
  <c r="J10" i="10"/>
  <c r="H17" i="10"/>
  <c r="H22" i="10"/>
  <c r="H23" i="10"/>
  <c r="J17" i="10"/>
  <c r="G25" i="11"/>
  <c r="J23" i="10"/>
  <c r="D25" i="10"/>
  <c r="H14" i="10"/>
  <c r="I25" i="11"/>
  <c r="J18" i="10"/>
  <c r="F9" i="10"/>
  <c r="E25" i="10"/>
  <c r="J25" i="10" l="1"/>
  <c r="H25" i="11"/>
  <c r="F25" i="11"/>
  <c r="F25" i="10"/>
  <c r="H25" i="10"/>
  <c r="J25" i="11"/>
  <c r="M104" i="4" l="1"/>
  <c r="AI21" i="4" l="1"/>
  <c r="AH21" i="4"/>
  <c r="AI75" i="4"/>
  <c r="AH70" i="4"/>
  <c r="AI70" i="4"/>
  <c r="AH75" i="4"/>
  <c r="AH10" i="4"/>
  <c r="D101" i="4"/>
  <c r="AH19" i="4"/>
  <c r="AI19" i="4" l="1"/>
  <c r="B101" i="4"/>
  <c r="H101" i="4"/>
  <c r="AI73" i="4"/>
  <c r="AI38" i="4"/>
  <c r="R101" i="4"/>
  <c r="AI101" i="4"/>
  <c r="AH41" i="4"/>
  <c r="AN73" i="4"/>
  <c r="AI49" i="4"/>
  <c r="AL101" i="4"/>
  <c r="AH30" i="4"/>
  <c r="AH101" i="4"/>
  <c r="AL73" i="4"/>
  <c r="X101" i="4"/>
  <c r="AI96" i="4"/>
  <c r="AI14" i="4"/>
  <c r="AH54" i="4"/>
  <c r="T101" i="4"/>
  <c r="AN101" i="4"/>
  <c r="AH14" i="4"/>
  <c r="AI54" i="4"/>
  <c r="AP101" i="4"/>
  <c r="AP102" i="4" s="1"/>
  <c r="F101" i="4"/>
  <c r="AH38" i="4"/>
  <c r="V101" i="4"/>
  <c r="AH73" i="4"/>
  <c r="AI30" i="4"/>
  <c r="AI10" i="4"/>
  <c r="AH25" i="4"/>
  <c r="AH49" i="4"/>
  <c r="AH96" i="4"/>
  <c r="AI25" i="4"/>
  <c r="AI41" i="4"/>
  <c r="AL102" i="4" l="1"/>
  <c r="AH102" i="4"/>
  <c r="AI102" i="4"/>
  <c r="AM102" i="4" s="1"/>
  <c r="AN102" i="4" l="1"/>
  <c r="AO102" i="4" s="1"/>
  <c r="AQ102" i="4"/>
</calcChain>
</file>

<file path=xl/sharedStrings.xml><?xml version="1.0" encoding="utf-8"?>
<sst xmlns="http://schemas.openxmlformats.org/spreadsheetml/2006/main" count="265" uniqueCount="148">
  <si>
    <t>Sectores Administración Distrital</t>
  </si>
  <si>
    <t>ENTIDADES</t>
  </si>
  <si>
    <t>Gastos de Funcionamiento</t>
  </si>
  <si>
    <t>Gastos de Operación</t>
  </si>
  <si>
    <t>Inversion</t>
  </si>
  <si>
    <t>Servicio de Deuda</t>
  </si>
  <si>
    <t>Totales</t>
  </si>
  <si>
    <t>Presupuesto</t>
  </si>
  <si>
    <t>Ejecución</t>
  </si>
  <si>
    <t>Definitivo</t>
  </si>
  <si>
    <t>% Part.</t>
  </si>
  <si>
    <t>Giros</t>
  </si>
  <si>
    <t>% Ejec.</t>
  </si>
  <si>
    <t>Compromisos por pagar</t>
  </si>
  <si>
    <t>Total</t>
  </si>
  <si>
    <t>Inicial</t>
  </si>
  <si>
    <t>Compromisos por Pagar</t>
  </si>
  <si>
    <t>% ejec</t>
  </si>
  <si>
    <t>TOTAL GENERAL</t>
  </si>
  <si>
    <t>Preparó: Contraloría de Bogotá - Subdirección de Estadística y  Análisis Presupuestal y Financiero.</t>
  </si>
  <si>
    <t>Subdirección de Estadística y Análisis Presupuestal y Financiero</t>
  </si>
  <si>
    <t>Dirección de Economía y Política Pública</t>
  </si>
  <si>
    <t>Valores</t>
  </si>
  <si>
    <t>Millones de pesos</t>
  </si>
  <si>
    <t>Sector Hacienda</t>
  </si>
  <si>
    <t>Apropiación Vigente</t>
  </si>
  <si>
    <t>Giros Acumulados</t>
  </si>
  <si>
    <t xml:space="preserve"> % Giros</t>
  </si>
  <si>
    <t xml:space="preserve"> Compromisos por Pagar</t>
  </si>
  <si>
    <t xml:space="preserve"> % CxP</t>
  </si>
  <si>
    <t>Compromisos Acumulados</t>
  </si>
  <si>
    <t xml:space="preserve"> % Ejec</t>
  </si>
  <si>
    <t>Salud</t>
  </si>
  <si>
    <t>Gobierno</t>
  </si>
  <si>
    <t>Otras Entidades Distritales</t>
  </si>
  <si>
    <t>Gestión Pública</t>
  </si>
  <si>
    <t>Hacienda</t>
  </si>
  <si>
    <t>Educación</t>
  </si>
  <si>
    <t>Movilidad</t>
  </si>
  <si>
    <t>Desarrollo Económico, Industria Y Turismo</t>
  </si>
  <si>
    <t>Hábitat</t>
  </si>
  <si>
    <t>Cultura, Recreación Y Deporte</t>
  </si>
  <si>
    <t>Planeación</t>
  </si>
  <si>
    <t>Mujeres</t>
  </si>
  <si>
    <t>Integración Social</t>
  </si>
  <si>
    <t>Ambiente</t>
  </si>
  <si>
    <t>Seguridad, Convivencia y Justicia</t>
  </si>
  <si>
    <t>Gestión Jurídica</t>
  </si>
  <si>
    <t>Total general</t>
  </si>
  <si>
    <t>Ejecución Inversión Directa por Sectores</t>
  </si>
  <si>
    <t>Cultura, Recreación y Deporte</t>
  </si>
  <si>
    <t>MOVILIDAD</t>
  </si>
  <si>
    <t>007</t>
  </si>
  <si>
    <t>002</t>
  </si>
  <si>
    <t>017</t>
  </si>
  <si>
    <t>001</t>
  </si>
  <si>
    <t>003</t>
  </si>
  <si>
    <t>006</t>
  </si>
  <si>
    <t>011</t>
  </si>
  <si>
    <t>005</t>
  </si>
  <si>
    <t>012</t>
  </si>
  <si>
    <t>009</t>
  </si>
  <si>
    <t>004</t>
  </si>
  <si>
    <t>013</t>
  </si>
  <si>
    <t>008</t>
  </si>
  <si>
    <t>010</t>
  </si>
  <si>
    <t>014</t>
  </si>
  <si>
    <t>015</t>
  </si>
  <si>
    <t>Ejecución de Gastos e Inversiones por Sectores</t>
  </si>
  <si>
    <t>Al 31 de MARZO de 2023</t>
  </si>
  <si>
    <t>Para marzo  2023 Operadora de Transporte La Rolita ha reportado en ceros</t>
  </si>
  <si>
    <t>SECRETARÍA GENERAL DE LA ALCALDÍA MAYOR DE BOGOTÁ, D.C. - SGAMB</t>
  </si>
  <si>
    <t>DEPARTAMENTO ADMINISTRATIVO DEL SERVICIO CIVIL DISTRITAL -DASCD.</t>
  </si>
  <si>
    <t>SECRETARIA DISTRITAL DE GOBIERNO - SDG</t>
  </si>
  <si>
    <t>DEPARTAMENTO ADMINISTRATIVO DE LA DEFENSORIA DEL ESPACIO PUBLICO-DADEP.</t>
  </si>
  <si>
    <t>INSTITUTO DISTRITAL DE LA PARTICIPACION Y ACCION COMUNAL - IDPAC</t>
  </si>
  <si>
    <t>SECRETARIA DISTRITAL DE HACIENDA - SDH</t>
  </si>
  <si>
    <t>FONDO DE PRESTACIONES ECONÓMICAS,CESANTÍAS Y PENSIONES - FONCEP</t>
  </si>
  <si>
    <t>UNIDAD ADMINISTRATIVA ESPECIAL DE CATASTRO DISTRITAL - UAECD</t>
  </si>
  <si>
    <t>LOTERIA DE BOGOTA</t>
  </si>
  <si>
    <t>SECRETARIA DISTRITAL DE PLANEACION - SDP</t>
  </si>
  <si>
    <t>SECRETARIA DISTRITAL DE DESARROLLO ECONOMICO - SDDE</t>
  </si>
  <si>
    <t>INSTITUTO PARA LA ECONOMIA SOCIAL-IPES</t>
  </si>
  <si>
    <t>INSTITUTO DISTRITAL DE TURISMO - IDT</t>
  </si>
  <si>
    <t>SECRETARÍA DE EDUCACIÓN DEL DISTRITO -SED.</t>
  </si>
  <si>
    <t>INSTITUTO PARA LA INVESTIGACION EDUCATIVA Y EL DESARROLLO PEDAGOGICO- IDEP.</t>
  </si>
  <si>
    <t>UNIVERSIDAD DISTRITAL FRANCISCO JOSE DE CALDAS.</t>
  </si>
  <si>
    <t>AGENCIA DISTRITAL PARA LA EDUCACION SUPERIOR, LA CIENCIA Y LA TECNOLOGIA -ATENEA</t>
  </si>
  <si>
    <t>SECRETARIA DISTRITAL DE SALUD - SDS</t>
  </si>
  <si>
    <t>FONDO FINANCIERO DISTRITAL DE SALUD - FFDS</t>
  </si>
  <si>
    <t>CAPITAL SALUD. ENTIDAD PROMOTORA DE SALUD DEL RÉGIMEN SUBSIDIADO S.A.S. - CAPITAL SALUD EPS -S.A.S.</t>
  </si>
  <si>
    <t>SUBRED INTEGRADA DE SERVICIOS DE SALUD CENTRO ORIENTE  E.S.E.</t>
  </si>
  <si>
    <t>SUBRED INTEGRADA DE SERVICIOS DE SALUD SUR OCCIDENTE E.S.E.</t>
  </si>
  <si>
    <t>SUBRED INTEGRADA SERVICIOS DE SALUD SUR E.S.E.</t>
  </si>
  <si>
    <t>SUBRED INTEGRADA DE SERVICIOS DE SALUD NORTE E.S.E.</t>
  </si>
  <si>
    <t>SECRETARIA DISTRITAL DE INTEGRACION SOCIAL - SDIS</t>
  </si>
  <si>
    <t>INSTITUTO DISTRITAL PARA LA PROTECCION DE LA NINEZ Y LA JUVENTUD - IDIPRON</t>
  </si>
  <si>
    <t>SECRETARIA DISTRITAL DE CULTURA, RECREACION Y DEPORTE - SDCRD</t>
  </si>
  <si>
    <t>INSTITUTO DISTRITAL DE RECREACION Y DEPORTE - IDRD</t>
  </si>
  <si>
    <t>INSTITUTO DISTRITAL DE PATRIMONIO CULTURAL -IDPC</t>
  </si>
  <si>
    <t>FUNDACION GILBERTO ÁLZATE AVENDANO - FUGA</t>
  </si>
  <si>
    <t>ORQUESTA FILARMÓNICA DE BOGOTA - OFB</t>
  </si>
  <si>
    <t>INSTITUTO DISTRITAL DE LAS ARTES - IDARTES</t>
  </si>
  <si>
    <t>CANAL CAPITAL</t>
  </si>
  <si>
    <t>SECRETARÍA DISTRITAL DE AMBIENTE - SDA</t>
  </si>
  <si>
    <t>INSTITUTO DISTRITAL DE GESTION DE RIESGOS Y CAMBIO CLIMATICO - IDIGER</t>
  </si>
  <si>
    <t>JARDÍN BOTÁNICO JOSÉ CELESTINO MUTIS - JBJCM</t>
  </si>
  <si>
    <t>INSTITUTO DISTRITAL DE PROTECCIÓN Y BIENESTAR ANIMAL - IDPYBA</t>
  </si>
  <si>
    <t>SECRETARIA DISTRITAL DE MOVILIDAD - SDM</t>
  </si>
  <si>
    <t>INSTITUTO DE DESARROLLO URBANO - IDU</t>
  </si>
  <si>
    <t>UNIDAD ADMINISTRATIVA ESPECIAL DE REHABILITACION Y MANTENIMIENTO VIAL - UAERMV</t>
  </si>
  <si>
    <t>EMPRESA DE TRANSPORTE DEL TERCER MILENIO -TRANSMILENIO S.A.</t>
  </si>
  <si>
    <t>METRO DE BOGOTÁ S.A.</t>
  </si>
  <si>
    <t>OPERADORA DISTRITAL DE TRANSPORTE SAS</t>
  </si>
  <si>
    <t>SECRETARIA DISTRITAL DEL HÁBITAT - SDHT</t>
  </si>
  <si>
    <t>CAJA DE VIVIENDA POPULAR - CVP</t>
  </si>
  <si>
    <t>UNIDAD ADMINISTRATIVA ESPECIAL DE SERVICIOS PUBLICOS - UAESP</t>
  </si>
  <si>
    <t>EMPRESA DE RENOVACIÓN Y DESARROLLO URBANO DE BOGOTA D.C. - ERU</t>
  </si>
  <si>
    <t>AGUAS DE BOGOTA S.A. E.S.P.</t>
  </si>
  <si>
    <t>EMPRESA DE ACUEDUCTO Y ALCANTARILLADO DE BOGOTÁ, EAAB-E.S.P.</t>
  </si>
  <si>
    <t>SECRETARÍA DISTRITAL DE LA MUJER - SDM</t>
  </si>
  <si>
    <t>UNIDAD ADMINISTRATIVA ESPECIAL DEL CUERPO OFICIAL DE BOMBEROS DE BOGOTÁ - UAECOB</t>
  </si>
  <si>
    <t>SECRETARÍA DISTRITAL DE SEGURIDAD, CONVIVENCIA Y JUSTICIA - SDSCJ</t>
  </si>
  <si>
    <t>SECRETARÍA JURÍDICA DISTRITAL - SJD</t>
  </si>
  <si>
    <t>FONDO DE DESARROLLO LOCAL DE USAQUÉN</t>
  </si>
  <si>
    <t>FONDO DE DESARROLLO LOCAL DE CHAPINERO</t>
  </si>
  <si>
    <t>FONDO DE DESARROLLO LOCAL DE SANTA FE</t>
  </si>
  <si>
    <t>FONDO DE DESARROLLO LOCAL DE SAN CRISTOBAL</t>
  </si>
  <si>
    <t>FONDO DE DESARROLLO LOCAL DE USME</t>
  </si>
  <si>
    <t>FONDO DE DESARROLLO LOCAL DE TUNJUELITO</t>
  </si>
  <si>
    <t>FONDO DE DESARROLLO LOCAL DE BOSA</t>
  </si>
  <si>
    <t>FONDO DE DESARROLLO LOCAL DE KENNEDY</t>
  </si>
  <si>
    <t>FONDO DE DESARROLLO LOCAL DE FONTIBÓN</t>
  </si>
  <si>
    <t>FONDO DE DESARROLLO LOCAL DE ENGATIVÁ</t>
  </si>
  <si>
    <t>FONDO DE DESARROLLO LOCAL DE SUBA</t>
  </si>
  <si>
    <t>FONDO DE DESARROLLO LOCAL DE BARRIOS UNIDOS</t>
  </si>
  <si>
    <t>FONDO DE DESARROLLO LOCAL DE TEUSAQUILLO</t>
  </si>
  <si>
    <t>FONDO DE DESARROLLO LOCAL DE LOS MÁRTIRES</t>
  </si>
  <si>
    <t>FONDO DE DESARROLLO LOCAL DE ANTONIO NARINO</t>
  </si>
  <si>
    <t>FONDO DE DESARROLLO LOCAL DE PUENTE ARANDA</t>
  </si>
  <si>
    <t>FONDO DE DESARROLLO LOCAL DE LA CALENDARIA</t>
  </si>
  <si>
    <t>FONDO DE DESARROLLO LOCAL DE RAFAEL URIBE URIBE</t>
  </si>
  <si>
    <t>FONDO DE DESARROLLO LOCAL DE CIUDAD BOLIVAR</t>
  </si>
  <si>
    <t>FONDO DE DESARROLLO LOCAL DE SUMAPAZ</t>
  </si>
  <si>
    <t>CONCEJO DE BOGOTA, D.C.</t>
  </si>
  <si>
    <t>PERSONERÍA DE BOGOTÁ</t>
  </si>
  <si>
    <t>VEEDURÍA DISTRITAL</t>
  </si>
  <si>
    <t>CONTRALORÍA DISTRITAL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</si>
</sst>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* #,##0.0_);_(* \(#,##0.0\);_(* &quot;-&quot;??_);_(@_)"/>
    <numFmt numFmtId="169" formatCode="0.0%"/>
    <numFmt numFmtId="170" formatCode="_-* #,##0.000_-;\-* #,##0.000_-;_-* &quot;-&quot;_-;_-@_-"/>
  </numFmts>
  <fonts count="2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i/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Verdana"/>
      <family val="2"/>
    </font>
    <font>
      <b/>
      <sz val="2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  <xf numFmtId="0" fontId="7" fillId="0" borderId="0"/>
    <xf numFmtId="0" fontId="11" fillId="0" borderId="0"/>
    <xf numFmtId="0" fontId="6" fillId="0" borderId="0"/>
    <xf numFmtId="0" fontId="5" fillId="0" borderId="0"/>
    <xf numFmtId="9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4" fillId="0" borderId="0"/>
    <xf numFmtId="164" fontId="19" fillId="0" borderId="0" applyFont="0" applyFill="0" applyBorder="0" applyAlignment="0" applyProtection="0"/>
    <xf numFmtId="0" fontId="2" fillId="0" borderId="0"/>
    <xf numFmtId="164" fontId="19" fillId="0" borderId="0" applyFont="0" applyFill="0" applyBorder="0" applyAlignment="0" applyProtection="0"/>
    <xf numFmtId="0" fontId="1" fillId="0" borderId="0"/>
    <xf numFmtId="41" fontId="19" fillId="0" borderId="0" applyFont="0" applyFill="0" applyBorder="0" applyAlignment="0" applyProtection="0"/>
  </cellStyleXfs>
  <cellXfs count="76"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14" fillId="0" borderId="0" xfId="0" applyFont="1"/>
    <xf numFmtId="168" fontId="14" fillId="0" borderId="0" xfId="1" applyNumberFormat="1" applyFont="1" applyFill="1" applyBorder="1" applyAlignment="1">
      <alignment vertical="center"/>
    </xf>
    <xf numFmtId="0" fontId="19" fillId="0" borderId="0" xfId="18"/>
    <xf numFmtId="0" fontId="19" fillId="0" borderId="0" xfId="18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165" fontId="14" fillId="0" borderId="0" xfId="1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66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horizontal="center" vertical="center" wrapText="1"/>
    </xf>
    <xf numFmtId="0" fontId="3" fillId="0" borderId="1" xfId="13" applyFont="1" applyBorder="1" applyAlignment="1">
      <alignment wrapText="1"/>
    </xf>
    <xf numFmtId="167" fontId="23" fillId="0" borderId="1" xfId="1" applyNumberFormat="1" applyFont="1" applyBorder="1" applyAlignment="1">
      <alignment horizontal="center" vertical="center" wrapText="1"/>
    </xf>
    <xf numFmtId="168" fontId="23" fillId="0" borderId="1" xfId="1" applyNumberFormat="1" applyFont="1" applyFill="1" applyBorder="1" applyAlignment="1">
      <alignment horizontal="center" vertical="center" wrapText="1"/>
    </xf>
    <xf numFmtId="167" fontId="23" fillId="0" borderId="1" xfId="1" applyNumberFormat="1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wrapText="1"/>
    </xf>
    <xf numFmtId="167" fontId="22" fillId="2" borderId="1" xfId="1" applyNumberFormat="1" applyFont="1" applyFill="1" applyBorder="1" applyAlignment="1">
      <alignment horizontal="center" vertical="center" wrapText="1"/>
    </xf>
    <xf numFmtId="168" fontId="22" fillId="2" borderId="1" xfId="1" applyNumberFormat="1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wrapText="1"/>
    </xf>
    <xf numFmtId="167" fontId="23" fillId="2" borderId="1" xfId="1" applyNumberFormat="1" applyFont="1" applyFill="1" applyBorder="1" applyAlignment="1">
      <alignment horizontal="center" vertical="center" wrapText="1"/>
    </xf>
    <xf numFmtId="168" fontId="23" fillId="2" borderId="1" xfId="1" applyNumberFormat="1" applyFont="1" applyFill="1" applyBorder="1" applyAlignment="1">
      <alignment horizontal="center" vertical="center" wrapText="1"/>
    </xf>
    <xf numFmtId="0" fontId="15" fillId="3" borderId="1" xfId="13" applyFont="1" applyFill="1" applyBorder="1" applyAlignment="1">
      <alignment horizontal="center" vertical="center" wrapText="1"/>
    </xf>
    <xf numFmtId="167" fontId="22" fillId="3" borderId="1" xfId="1" applyNumberFormat="1" applyFont="1" applyFill="1" applyBorder="1" applyAlignment="1">
      <alignment horizontal="center" vertical="center" wrapText="1"/>
    </xf>
    <xf numFmtId="168" fontId="22" fillId="3" borderId="1" xfId="1" applyNumberFormat="1" applyFont="1" applyFill="1" applyBorder="1" applyAlignment="1">
      <alignment horizontal="center" vertical="center" wrapText="1"/>
    </xf>
    <xf numFmtId="0" fontId="15" fillId="3" borderId="1" xfId="13" applyFont="1" applyFill="1" applyBorder="1" applyAlignment="1">
      <alignment wrapText="1"/>
    </xf>
    <xf numFmtId="165" fontId="3" fillId="0" borderId="1" xfId="1" applyFont="1" applyBorder="1" applyAlignment="1">
      <alignment wrapText="1"/>
    </xf>
    <xf numFmtId="165" fontId="15" fillId="2" borderId="1" xfId="1" applyFont="1" applyFill="1" applyBorder="1" applyAlignment="1">
      <alignment wrapText="1"/>
    </xf>
    <xf numFmtId="165" fontId="3" fillId="2" borderId="1" xfId="1" applyFont="1" applyFill="1" applyBorder="1" applyAlignment="1">
      <alignment wrapText="1"/>
    </xf>
    <xf numFmtId="165" fontId="23" fillId="0" borderId="1" xfId="1" applyFont="1" applyFill="1" applyBorder="1" applyAlignment="1">
      <alignment horizontal="center" vertical="center" wrapText="1"/>
    </xf>
    <xf numFmtId="165" fontId="22" fillId="2" borderId="1" xfId="1" applyFont="1" applyFill="1" applyBorder="1" applyAlignment="1">
      <alignment horizontal="center" vertical="center" wrapText="1"/>
    </xf>
    <xf numFmtId="165" fontId="23" fillId="2" borderId="1" xfId="1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wrapText="1"/>
    </xf>
    <xf numFmtId="0" fontId="24" fillId="5" borderId="0" xfId="0" applyFont="1" applyFill="1" applyAlignment="1">
      <alignment vertical="center"/>
    </xf>
    <xf numFmtId="0" fontId="12" fillId="6" borderId="3" xfId="13" applyFont="1" applyFill="1" applyBorder="1" applyAlignment="1">
      <alignment horizontal="center" vertical="center" wrapText="1"/>
    </xf>
    <xf numFmtId="169" fontId="15" fillId="3" borderId="1" xfId="17" applyNumberFormat="1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top" wrapText="1"/>
    </xf>
    <xf numFmtId="168" fontId="14" fillId="4" borderId="0" xfId="1" applyNumberFormat="1" applyFont="1" applyFill="1" applyAlignment="1">
      <alignment horizontal="left" vertical="top" wrapText="1"/>
    </xf>
    <xf numFmtId="166" fontId="22" fillId="3" borderId="1" xfId="0" applyNumberFormat="1" applyFont="1" applyFill="1" applyBorder="1" applyAlignment="1">
      <alignment horizontal="center" vertical="center" wrapText="1"/>
    </xf>
    <xf numFmtId="166" fontId="22" fillId="3" borderId="1" xfId="0" applyNumberFormat="1" applyFont="1" applyFill="1" applyBorder="1" applyAlignment="1">
      <alignment horizontal="center" vertical="center"/>
    </xf>
    <xf numFmtId="0" fontId="16" fillId="0" borderId="0" xfId="24" applyFont="1"/>
    <xf numFmtId="0" fontId="16" fillId="0" borderId="0" xfId="24" applyFont="1" applyAlignment="1">
      <alignment horizontal="center"/>
    </xf>
    <xf numFmtId="0" fontId="1" fillId="0" borderId="0" xfId="24"/>
    <xf numFmtId="0" fontId="17" fillId="0" borderId="0" xfId="24" applyFont="1" applyAlignment="1" applyProtection="1">
      <alignment horizontal="center" vertical="center" wrapText="1"/>
      <protection hidden="1"/>
    </xf>
    <xf numFmtId="0" fontId="1" fillId="0" borderId="0" xfId="24" applyAlignment="1">
      <alignment horizontal="center"/>
    </xf>
    <xf numFmtId="17" fontId="18" fillId="0" borderId="0" xfId="24" quotePrefix="1" applyNumberFormat="1" applyFont="1" applyAlignment="1" applyProtection="1">
      <alignment horizontal="center"/>
      <protection hidden="1"/>
    </xf>
    <xf numFmtId="0" fontId="1" fillId="0" borderId="0" xfId="24" applyAlignment="1">
      <alignment vertical="center"/>
    </xf>
    <xf numFmtId="0" fontId="16" fillId="0" borderId="0" xfId="24" applyFont="1" applyAlignment="1">
      <alignment vertical="center"/>
    </xf>
    <xf numFmtId="0" fontId="1" fillId="0" borderId="0" xfId="24" applyAlignment="1">
      <alignment horizontal="right" vertical="center"/>
    </xf>
    <xf numFmtId="167" fontId="15" fillId="2" borderId="1" xfId="24" applyNumberFormat="1" applyFont="1" applyFill="1" applyBorder="1" applyAlignment="1" applyProtection="1">
      <alignment horizontal="center" vertical="center" wrapText="1"/>
      <protection hidden="1"/>
    </xf>
    <xf numFmtId="169" fontId="15" fillId="2" borderId="1" xfId="24" applyNumberFormat="1" applyFont="1" applyFill="1" applyBorder="1" applyAlignment="1" applyProtection="1">
      <alignment horizontal="center" vertical="center" wrapText="1"/>
      <protection hidden="1"/>
    </xf>
    <xf numFmtId="0" fontId="15" fillId="2" borderId="1" xfId="24" applyFont="1" applyFill="1" applyBorder="1" applyAlignment="1" applyProtection="1">
      <alignment horizontal="center" vertical="center" wrapText="1"/>
      <protection hidden="1"/>
    </xf>
    <xf numFmtId="0" fontId="1" fillId="0" borderId="1" xfId="24" applyBorder="1" applyAlignment="1">
      <alignment vertical="center"/>
    </xf>
    <xf numFmtId="41" fontId="1" fillId="0" borderId="1" xfId="25" applyFont="1" applyBorder="1" applyAlignment="1" applyProtection="1">
      <alignment vertical="center"/>
      <protection hidden="1"/>
    </xf>
    <xf numFmtId="169" fontId="1" fillId="0" borderId="1" xfId="17" applyNumberFormat="1" applyFont="1" applyBorder="1" applyAlignment="1" applyProtection="1">
      <alignment horizontal="center" vertical="center"/>
      <protection hidden="1"/>
    </xf>
    <xf numFmtId="0" fontId="1" fillId="0" borderId="0" xfId="24" quotePrefix="1" applyFont="1" applyAlignment="1">
      <alignment horizontal="center"/>
    </xf>
    <xf numFmtId="169" fontId="1" fillId="0" borderId="0" xfId="17" applyNumberFormat="1" applyFont="1"/>
    <xf numFmtId="0" fontId="15" fillId="3" borderId="1" xfId="24" applyFont="1" applyFill="1" applyBorder="1" applyAlignment="1">
      <alignment horizontal="center" vertical="center" wrapText="1"/>
    </xf>
    <xf numFmtId="41" fontId="15" fillId="3" borderId="1" xfId="25" applyFont="1" applyFill="1" applyBorder="1" applyAlignment="1" applyProtection="1">
      <alignment vertical="center"/>
      <protection hidden="1"/>
    </xf>
    <xf numFmtId="170" fontId="20" fillId="0" borderId="0" xfId="25" applyNumberFormat="1" applyFont="1"/>
    <xf numFmtId="41" fontId="20" fillId="0" borderId="0" xfId="25" applyFont="1"/>
    <xf numFmtId="0" fontId="1" fillId="0" borderId="0" xfId="24" applyAlignment="1">
      <alignment horizontal="center" vertical="center"/>
    </xf>
    <xf numFmtId="169" fontId="1" fillId="0" borderId="1" xfId="17" applyNumberFormat="1" applyFont="1" applyBorder="1" applyAlignment="1" applyProtection="1">
      <alignment vertical="center"/>
      <protection hidden="1"/>
    </xf>
    <xf numFmtId="169" fontId="15" fillId="3" borderId="1" xfId="24" applyNumberFormat="1" applyFont="1" applyFill="1" applyBorder="1" applyAlignment="1" applyProtection="1">
      <alignment horizontal="center" vertical="center"/>
      <protection hidden="1"/>
    </xf>
  </cellXfs>
  <cellStyles count="26">
    <cellStyle name="Millares" xfId="1" builtinId="3"/>
    <cellStyle name="Millares [0] 2" xfId="19" xr:uid="{00000000-0005-0000-0000-000001000000}"/>
    <cellStyle name="Millares [0] 3" xfId="21" xr:uid="{00000000-0005-0000-0000-000002000000}"/>
    <cellStyle name="Millares [0] 4" xfId="23" xr:uid="{54CAE43C-FF9F-4E26-9188-419F16D82BE9}"/>
    <cellStyle name="Millares [0] 5" xfId="25" xr:uid="{0CC64885-9CC2-45BC-BBF1-A969D8D21622}"/>
    <cellStyle name="Millares 2" xfId="4" xr:uid="{00000000-0005-0000-0000-000003000000}"/>
    <cellStyle name="Millares 2 2" xfId="6" xr:uid="{00000000-0005-0000-0000-000004000000}"/>
    <cellStyle name="Millares 2 2 2" xfId="11" xr:uid="{00000000-0005-0000-0000-000005000000}"/>
    <cellStyle name="Millares 2 3" xfId="10" xr:uid="{00000000-0005-0000-0000-000006000000}"/>
    <cellStyle name="Millares 3" xfId="2" xr:uid="{00000000-0005-0000-0000-000007000000}"/>
    <cellStyle name="Millares 4" xfId="7" xr:uid="{00000000-0005-0000-0000-000008000000}"/>
    <cellStyle name="Normal" xfId="0" builtinId="0"/>
    <cellStyle name="Normal 2" xfId="3" xr:uid="{00000000-0005-0000-0000-00000A000000}"/>
    <cellStyle name="Normal 2 2" xfId="9" xr:uid="{00000000-0005-0000-0000-00000B000000}"/>
    <cellStyle name="Normal 3" xfId="8" xr:uid="{00000000-0005-0000-0000-00000C000000}"/>
    <cellStyle name="Normal 3 2 2" xfId="13" xr:uid="{00000000-0005-0000-0000-00000D000000}"/>
    <cellStyle name="Normal 4" xfId="12" xr:uid="{00000000-0005-0000-0000-00000E000000}"/>
    <cellStyle name="Normal 4 2" xfId="14" xr:uid="{00000000-0005-0000-0000-00000F000000}"/>
    <cellStyle name="Normal 5" xfId="15" xr:uid="{00000000-0005-0000-0000-000010000000}"/>
    <cellStyle name="Normal 5 2" xfId="16" xr:uid="{00000000-0005-0000-0000-000011000000}"/>
    <cellStyle name="Normal 5 3" xfId="20" xr:uid="{00000000-0005-0000-0000-000012000000}"/>
    <cellStyle name="Normal 5 4" xfId="22" xr:uid="{FA23F439-EE22-445D-A635-76DA8F4555A3}"/>
    <cellStyle name="Normal 5 5" xfId="24" xr:uid="{66F7931C-C17E-4525-A614-B77BDC059C58}"/>
    <cellStyle name="Normal 6" xfId="18" xr:uid="{00000000-0005-0000-0000-000013000000}"/>
    <cellStyle name="Porcentaje 2" xfId="5" xr:uid="{00000000-0005-0000-0000-000015000000}"/>
    <cellStyle name="Porcentaje 3" xfId="17" xr:uid="{00000000-0005-0000-0000-000016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66FFFF"/>
      <color rgb="FF66FFCC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435253946530696"/>
          <c:y val="7.2913991520290738E-2"/>
          <c:w val="0.87766918016449313"/>
          <c:h val="0.62309368059761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'Sector Consolidado Ranking'!$D$8</c:f>
              <c:strCache>
                <c:ptCount val="1"/>
                <c:pt idx="0">
                  <c:v> Apropiación 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'Sector Consolidado Ranking'!$C$9:$C$24</c:f>
              <c:strCache>
                <c:ptCount val="16"/>
                <c:pt idx="0">
                  <c:v>Mujeres</c:v>
                </c:pt>
                <c:pt idx="1">
                  <c:v>Ambiente</c:v>
                </c:pt>
                <c:pt idx="2">
                  <c:v>Salud</c:v>
                </c:pt>
                <c:pt idx="3">
                  <c:v>Gestión Pública</c:v>
                </c:pt>
                <c:pt idx="4">
                  <c:v>Hábitat</c:v>
                </c:pt>
                <c:pt idx="5">
                  <c:v>Integración Social</c:v>
                </c:pt>
                <c:pt idx="6">
                  <c:v>Gestión Jurídica</c:v>
                </c:pt>
                <c:pt idx="7">
                  <c:v>Educación</c:v>
                </c:pt>
                <c:pt idx="8">
                  <c:v>Planeación</c:v>
                </c:pt>
                <c:pt idx="9">
                  <c:v>Movilidad</c:v>
                </c:pt>
                <c:pt idx="10">
                  <c:v>Gobierno</c:v>
                </c:pt>
                <c:pt idx="11">
                  <c:v>Desarrollo Económico, Industria Y Turismo</c:v>
                </c:pt>
                <c:pt idx="12">
                  <c:v>Cultura, Recreación Y Deporte</c:v>
                </c:pt>
                <c:pt idx="13">
                  <c:v>Seguridad, Convivencia y Justicia</c:v>
                </c:pt>
                <c:pt idx="14">
                  <c:v>Otras Entidades Distritales</c:v>
                </c:pt>
                <c:pt idx="15">
                  <c:v>Hacienda</c:v>
                </c:pt>
              </c:strCache>
            </c:strRef>
          </c:cat>
          <c:val>
            <c:numRef>
              <c:f>'Sector Consolidado Ranking'!$D$9:$D$24</c:f>
              <c:numCache>
                <c:formatCode>_(* #,##0_);_(* \(#,##0\);_(* "-"_);_(@_)</c:formatCode>
                <c:ptCount val="16"/>
                <c:pt idx="0">
                  <c:v>123448.633</c:v>
                </c:pt>
                <c:pt idx="1">
                  <c:v>350923.48100000003</c:v>
                </c:pt>
                <c:pt idx="2">
                  <c:v>8650419.5213760007</c:v>
                </c:pt>
                <c:pt idx="3">
                  <c:v>217538.97</c:v>
                </c:pt>
                <c:pt idx="4">
                  <c:v>6953246.9618539996</c:v>
                </c:pt>
                <c:pt idx="5">
                  <c:v>1948500.7339999999</c:v>
                </c:pt>
                <c:pt idx="6">
                  <c:v>34619.116000000002</c:v>
                </c:pt>
                <c:pt idx="7">
                  <c:v>6755163.6469999999</c:v>
                </c:pt>
                <c:pt idx="8">
                  <c:v>167284.261</c:v>
                </c:pt>
                <c:pt idx="9">
                  <c:v>20456508.002859998</c:v>
                </c:pt>
                <c:pt idx="10">
                  <c:v>297118.93199999997</c:v>
                </c:pt>
                <c:pt idx="11">
                  <c:v>302153.14899999998</c:v>
                </c:pt>
                <c:pt idx="12">
                  <c:v>1267855.4119849999</c:v>
                </c:pt>
                <c:pt idx="13">
                  <c:v>554733.49399999995</c:v>
                </c:pt>
                <c:pt idx="14">
                  <c:v>494925.58799999999</c:v>
                </c:pt>
                <c:pt idx="15">
                  <c:v>7964937.9220000003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8-4E53-9598-3E6962D58DC2}"/>
            </c:ext>
          </c:extLst>
        </c:ser>
        <c:ser>
          <c:idx val="1"/>
          <c:order val="1"/>
          <c:tx>
            <c:strRef>
              <c:f>'Sector Consolidado Ranking'!$I$8</c:f>
              <c:strCache>
                <c:ptCount val="1"/>
                <c:pt idx="0">
                  <c:v> Compromisos Acumulados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cat>
            <c:strRef>
              <c:f>'Sector Consolidado Ranking'!$C$9:$C$24</c:f>
              <c:strCache>
                <c:ptCount val="16"/>
                <c:pt idx="0">
                  <c:v>Mujeres</c:v>
                </c:pt>
                <c:pt idx="1">
                  <c:v>Ambiente</c:v>
                </c:pt>
                <c:pt idx="2">
                  <c:v>Salud</c:v>
                </c:pt>
                <c:pt idx="3">
                  <c:v>Gestión Pública</c:v>
                </c:pt>
                <c:pt idx="4">
                  <c:v>Hábitat</c:v>
                </c:pt>
                <c:pt idx="5">
                  <c:v>Integración Social</c:v>
                </c:pt>
                <c:pt idx="6">
                  <c:v>Gestión Jurídica</c:v>
                </c:pt>
                <c:pt idx="7">
                  <c:v>Educación</c:v>
                </c:pt>
                <c:pt idx="8">
                  <c:v>Planeación</c:v>
                </c:pt>
                <c:pt idx="9">
                  <c:v>Movilidad</c:v>
                </c:pt>
                <c:pt idx="10">
                  <c:v>Gobierno</c:v>
                </c:pt>
                <c:pt idx="11">
                  <c:v>Desarrollo Económico, Industria Y Turismo</c:v>
                </c:pt>
                <c:pt idx="12">
                  <c:v>Cultura, Recreación Y Deporte</c:v>
                </c:pt>
                <c:pt idx="13">
                  <c:v>Seguridad, Convivencia y Justicia</c:v>
                </c:pt>
                <c:pt idx="14">
                  <c:v>Otras Entidades Distritales</c:v>
                </c:pt>
                <c:pt idx="15">
                  <c:v>Hacienda</c:v>
                </c:pt>
              </c:strCache>
            </c:strRef>
          </c:cat>
          <c:val>
            <c:numRef>
              <c:f>'Sector Consolidado Ranking'!$I$9:$I$24</c:f>
              <c:numCache>
                <c:formatCode>_(* #,##0_);_(* \(#,##0\);_(* "-"_);_(@_)</c:formatCode>
                <c:ptCount val="16"/>
                <c:pt idx="0">
                  <c:v>74077.417923000001</c:v>
                </c:pt>
                <c:pt idx="1">
                  <c:v>202722.20571099999</c:v>
                </c:pt>
                <c:pt idx="2">
                  <c:v>4717209.860537</c:v>
                </c:pt>
                <c:pt idx="3">
                  <c:v>105402.13958</c:v>
                </c:pt>
                <c:pt idx="4">
                  <c:v>3324301.8411280001</c:v>
                </c:pt>
                <c:pt idx="5">
                  <c:v>927435.27481800003</c:v>
                </c:pt>
                <c:pt idx="6">
                  <c:v>13400.311202999999</c:v>
                </c:pt>
                <c:pt idx="7">
                  <c:v>2548255.9264739999</c:v>
                </c:pt>
                <c:pt idx="8">
                  <c:v>61835.673793000002</c:v>
                </c:pt>
                <c:pt idx="9">
                  <c:v>7267931.0350649999</c:v>
                </c:pt>
                <c:pt idx="10">
                  <c:v>100790.118416</c:v>
                </c:pt>
                <c:pt idx="11">
                  <c:v>97932.345419999998</c:v>
                </c:pt>
                <c:pt idx="12">
                  <c:v>406195.73665899999</c:v>
                </c:pt>
                <c:pt idx="13">
                  <c:v>163447.66691599999</c:v>
                </c:pt>
                <c:pt idx="14">
                  <c:v>143903.85138099999</c:v>
                </c:pt>
                <c:pt idx="15">
                  <c:v>1326810.3273489999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8-4E53-9598-3E6962D58DC2}"/>
            </c:ext>
          </c:extLst>
        </c:ser>
        <c:ser>
          <c:idx val="3"/>
          <c:order val="3"/>
          <c:tx>
            <c:strRef>
              <c:f>'Sector Consolidado Ranking'!$E$8</c:f>
              <c:strCache>
                <c:ptCount val="1"/>
                <c:pt idx="0">
                  <c:v> Giros Acumulados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cat>
            <c:strRef>
              <c:f>'Sector Consolidado Ranking'!$C$9:$C$24</c:f>
              <c:strCache>
                <c:ptCount val="16"/>
                <c:pt idx="0">
                  <c:v>Mujeres</c:v>
                </c:pt>
                <c:pt idx="1">
                  <c:v>Ambiente</c:v>
                </c:pt>
                <c:pt idx="2">
                  <c:v>Salud</c:v>
                </c:pt>
                <c:pt idx="3">
                  <c:v>Gestión Pública</c:v>
                </c:pt>
                <c:pt idx="4">
                  <c:v>Hábitat</c:v>
                </c:pt>
                <c:pt idx="5">
                  <c:v>Integración Social</c:v>
                </c:pt>
                <c:pt idx="6">
                  <c:v>Gestión Jurídica</c:v>
                </c:pt>
                <c:pt idx="7">
                  <c:v>Educación</c:v>
                </c:pt>
                <c:pt idx="8">
                  <c:v>Planeación</c:v>
                </c:pt>
                <c:pt idx="9">
                  <c:v>Movilidad</c:v>
                </c:pt>
                <c:pt idx="10">
                  <c:v>Gobierno</c:v>
                </c:pt>
                <c:pt idx="11">
                  <c:v>Desarrollo Económico, Industria Y Turismo</c:v>
                </c:pt>
                <c:pt idx="12">
                  <c:v>Cultura, Recreación Y Deporte</c:v>
                </c:pt>
                <c:pt idx="13">
                  <c:v>Seguridad, Convivencia y Justicia</c:v>
                </c:pt>
                <c:pt idx="14">
                  <c:v>Otras Entidades Distritales</c:v>
                </c:pt>
                <c:pt idx="15">
                  <c:v>Hacienda</c:v>
                </c:pt>
              </c:strCache>
            </c:strRef>
          </c:cat>
          <c:val>
            <c:numRef>
              <c:f>'Sector Consolidado Ranking'!$E$9:$E$24</c:f>
              <c:numCache>
                <c:formatCode>_(* #,##0_);_(* \(#,##0\);_(* "-"_);_(@_)</c:formatCode>
                <c:ptCount val="16"/>
                <c:pt idx="0">
                  <c:v>10023.630031999999</c:v>
                </c:pt>
                <c:pt idx="1">
                  <c:v>35665.589856999999</c:v>
                </c:pt>
                <c:pt idx="2">
                  <c:v>1487194.6044369999</c:v>
                </c:pt>
                <c:pt idx="3">
                  <c:v>25939.215581</c:v>
                </c:pt>
                <c:pt idx="4">
                  <c:v>806812.670422</c:v>
                </c:pt>
                <c:pt idx="5">
                  <c:v>235799.44636999999</c:v>
                </c:pt>
                <c:pt idx="6">
                  <c:v>4736.3458989999999</c:v>
                </c:pt>
                <c:pt idx="7">
                  <c:v>884521.60849599994</c:v>
                </c:pt>
                <c:pt idx="8">
                  <c:v>18652.040147</c:v>
                </c:pt>
                <c:pt idx="9">
                  <c:v>2088714.7113079999</c:v>
                </c:pt>
                <c:pt idx="10">
                  <c:v>40060.901912000001</c:v>
                </c:pt>
                <c:pt idx="11">
                  <c:v>13687.848237</c:v>
                </c:pt>
                <c:pt idx="12">
                  <c:v>93106.210724000004</c:v>
                </c:pt>
                <c:pt idx="13">
                  <c:v>41723.421871999999</c:v>
                </c:pt>
                <c:pt idx="14">
                  <c:v>101444.28843</c:v>
                </c:pt>
                <c:pt idx="15">
                  <c:v>669475.37570400001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8-4E53-9598-3E6962D5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973641056"/>
        <c:axId val="1973642688"/>
      </c:barChart>
      <c:lineChart>
        <c:grouping val="standard"/>
        <c:varyColors val="0"/>
        <c:ser>
          <c:idx val="2"/>
          <c:order val="2"/>
          <c:tx>
            <c:strRef>
              <c:f>'Sector Consolidado Ranking'!$J$8</c:f>
              <c:strCache>
                <c:ptCount val="1"/>
                <c:pt idx="0">
                  <c:v> % Ejec</c:v>
                </c:pt>
              </c:strCache>
            </c:strRef>
          </c:tx>
          <c:spPr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4"/>
                </a:solidFill>
                <a:prstDash val="solid"/>
                <a:miter lim="800000"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Integración Social</c:v>
              </c:pt>
              <c:pt idx="1">
                <c:v>Mujeres</c:v>
              </c:pt>
              <c:pt idx="2">
                <c:v>Planeación</c:v>
              </c:pt>
              <c:pt idx="3">
                <c:v>Gestión Pública</c:v>
              </c:pt>
              <c:pt idx="4">
                <c:v>Ambiente</c:v>
              </c:pt>
              <c:pt idx="5">
                <c:v>Gobierno</c:v>
              </c:pt>
              <c:pt idx="6">
                <c:v>Seguridad, Convivencia y Justicia</c:v>
              </c:pt>
              <c:pt idx="7">
                <c:v>Cultura, Recreación Y Deporte</c:v>
              </c:pt>
              <c:pt idx="8">
                <c:v>Gestión Jurídica</c:v>
              </c:pt>
              <c:pt idx="9">
                <c:v>Otras Entidades Distritales</c:v>
              </c:pt>
              <c:pt idx="10">
                <c:v>Salud</c:v>
              </c:pt>
              <c:pt idx="11">
                <c:v>Educación</c:v>
              </c:pt>
              <c:pt idx="12">
                <c:v>Hábitat</c:v>
              </c:pt>
              <c:pt idx="13">
                <c:v>Movilidad</c:v>
              </c:pt>
              <c:pt idx="14">
                <c:v>Desarrollo Económico, Industria Y Turismo</c:v>
              </c:pt>
              <c:pt idx="15">
                <c:v>Hacienda</c:v>
              </c:pt>
            </c:strLit>
          </c:cat>
          <c:val>
            <c:numRef>
              <c:f>'Sector Consolidado Ranking'!$J$9:$J$24</c:f>
              <c:numCache>
                <c:formatCode>0.0%</c:formatCode>
                <c:ptCount val="16"/>
                <c:pt idx="0">
                  <c:v>0.60006673320554305</c:v>
                </c:pt>
                <c:pt idx="1">
                  <c:v>0.5776820779655949</c:v>
                </c:pt>
                <c:pt idx="2">
                  <c:v>0.54531573282432488</c:v>
                </c:pt>
                <c:pt idx="3">
                  <c:v>0.48452072555092085</c:v>
                </c:pt>
                <c:pt idx="4">
                  <c:v>0.47809345178811469</c:v>
                </c:pt>
                <c:pt idx="5">
                  <c:v>0.47597378776147797</c:v>
                </c:pt>
                <c:pt idx="6">
                  <c:v>0.38707837609140566</c:v>
                </c:pt>
                <c:pt idx="7">
                  <c:v>0.37723082069309932</c:v>
                </c:pt>
                <c:pt idx="8">
                  <c:v>0.36964430140262866</c:v>
                </c:pt>
                <c:pt idx="9">
                  <c:v>0.35528698417388149</c:v>
                </c:pt>
                <c:pt idx="10">
                  <c:v>0.33922482736980225</c:v>
                </c:pt>
                <c:pt idx="11">
                  <c:v>0.32411492563991118</c:v>
                </c:pt>
                <c:pt idx="12">
                  <c:v>0.32038017333778257</c:v>
                </c:pt>
                <c:pt idx="13">
                  <c:v>0.29464178508031463</c:v>
                </c:pt>
                <c:pt idx="14">
                  <c:v>0.29075856021612684</c:v>
                </c:pt>
                <c:pt idx="15">
                  <c:v>0.16658137707316081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148-4E53-9598-3E6962D58DC2}"/>
            </c:ext>
          </c:extLst>
        </c:ser>
        <c:ser>
          <c:idx val="4"/>
          <c:order val="4"/>
          <c:tx>
            <c:strRef>
              <c:f>'Sector Consolidado Ranking'!$F$8</c:f>
              <c:strCache>
                <c:ptCount val="1"/>
                <c:pt idx="0">
                  <c:v> % Giros</c:v>
                </c:pt>
              </c:strCache>
            </c:strRef>
          </c:tx>
          <c:spPr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Integración Social</c:v>
              </c:pt>
              <c:pt idx="1">
                <c:v>Mujeres</c:v>
              </c:pt>
              <c:pt idx="2">
                <c:v>Planeación</c:v>
              </c:pt>
              <c:pt idx="3">
                <c:v>Gestión Pública</c:v>
              </c:pt>
              <c:pt idx="4">
                <c:v>Ambiente</c:v>
              </c:pt>
              <c:pt idx="5">
                <c:v>Gobierno</c:v>
              </c:pt>
              <c:pt idx="6">
                <c:v>Seguridad, Convivencia y Justicia</c:v>
              </c:pt>
              <c:pt idx="7">
                <c:v>Cultura, Recreación Y Deporte</c:v>
              </c:pt>
              <c:pt idx="8">
                <c:v>Gestión Jurídica</c:v>
              </c:pt>
              <c:pt idx="9">
                <c:v>Otras Entidades Distritales</c:v>
              </c:pt>
              <c:pt idx="10">
                <c:v>Salud</c:v>
              </c:pt>
              <c:pt idx="11">
                <c:v>Educación</c:v>
              </c:pt>
              <c:pt idx="12">
                <c:v>Hábitat</c:v>
              </c:pt>
              <c:pt idx="13">
                <c:v>Movilidad</c:v>
              </c:pt>
              <c:pt idx="14">
                <c:v>Desarrollo Económico, Industria Y Turismo</c:v>
              </c:pt>
              <c:pt idx="15">
                <c:v>Hacienda</c:v>
              </c:pt>
            </c:strLit>
          </c:cat>
          <c:val>
            <c:numRef>
              <c:f>'Sector Consolidado Ranking'!$F$9:$F$24</c:f>
              <c:numCache>
                <c:formatCode>0.0%</c:formatCode>
                <c:ptCount val="16"/>
                <c:pt idx="0">
                  <c:v>8.1196768148902865E-2</c:v>
                </c:pt>
                <c:pt idx="1">
                  <c:v>0.10163352351163984</c:v>
                </c:pt>
                <c:pt idx="2">
                  <c:v>0.17192167394448352</c:v>
                </c:pt>
                <c:pt idx="3">
                  <c:v>0.11923939688139555</c:v>
                </c:pt>
                <c:pt idx="4">
                  <c:v>0.11603394426348307</c:v>
                </c:pt>
                <c:pt idx="5">
                  <c:v>0.12101583656370334</c:v>
                </c:pt>
                <c:pt idx="6">
                  <c:v>0.13681302257977931</c:v>
                </c:pt>
                <c:pt idx="7">
                  <c:v>0.13094007113933059</c:v>
                </c:pt>
                <c:pt idx="8">
                  <c:v>0.11149907370544561</c:v>
                </c:pt>
                <c:pt idx="9">
                  <c:v>0.1021051447791568</c:v>
                </c:pt>
                <c:pt idx="10">
                  <c:v>0.13483119921823092</c:v>
                </c:pt>
                <c:pt idx="11">
                  <c:v>4.5301027913496945E-2</c:v>
                </c:pt>
                <c:pt idx="12">
                  <c:v>7.3435984769138291E-2</c:v>
                </c:pt>
                <c:pt idx="13">
                  <c:v>7.5213453529092297E-2</c:v>
                </c:pt>
                <c:pt idx="14">
                  <c:v>0.20496876882025344</c:v>
                </c:pt>
                <c:pt idx="15">
                  <c:v>8.4052805214568996E-2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148-4E53-9598-3E6962D5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3776"/>
        <c:axId val="1973643232"/>
      </c:lineChart>
      <c:catAx>
        <c:axId val="197364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1973642688"/>
        <c:crosses val="autoZero"/>
        <c:auto val="1"/>
        <c:lblAlgn val="ctr"/>
        <c:lblOffset val="100"/>
        <c:noMultiLvlLbl val="0"/>
      </c:catAx>
      <c:valAx>
        <c:axId val="1973642688"/>
        <c:scaling>
          <c:orientation val="minMax"/>
        </c:scaling>
        <c:delete val="0"/>
        <c:axPos val="l"/>
        <c:title>
          <c:tx>
            <c:strRef>
              <c:f>'Sector Consolidado Ranking'!$J$7</c:f>
              <c:strCache>
                <c:ptCount val="1"/>
                <c:pt idx="0">
                  <c:v>Millones de pesos</c:v>
                </c:pt>
              </c:strCache>
            </c:strRef>
          </c:tx>
          <c:layout>
            <c:manualLayout>
              <c:xMode val="edge"/>
              <c:yMode val="edge"/>
              <c:x val="5.0264819023907248E-3"/>
              <c:y val="5.6769884757055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3641056"/>
        <c:crosses val="autoZero"/>
        <c:crossBetween val="between"/>
      </c:valAx>
      <c:valAx>
        <c:axId val="1973643232"/>
        <c:scaling>
          <c:orientation val="minMax"/>
          <c:min val="-0.1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3643776"/>
        <c:crosses val="max"/>
        <c:crossBetween val="between"/>
      </c:valAx>
      <c:catAx>
        <c:axId val="19736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364323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6086907281273753E-2"/>
          <c:y val="9.8994581410766329E-3"/>
          <c:w val="0.89018311111711113"/>
          <c:h val="5.0743492178063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6350" cap="flat" cmpd="sng" algn="ctr">
            <a:solidFill>
              <a:schemeClr val="accent4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6350" cap="flat" cmpd="sng" algn="ctr">
            <a:solidFill>
              <a:schemeClr val="accent6"/>
            </a:solidFill>
            <a:prstDash val="solid"/>
            <a:miter lim="800000"/>
          </a:ln>
          <a:effectLst/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435253946530696"/>
          <c:y val="7.2913991520290738E-2"/>
          <c:w val="0.87766918016449313"/>
          <c:h val="0.62309368059761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Inv Directa Sectores Ranking'!$D$8</c:f>
              <c:strCache>
                <c:ptCount val="1"/>
                <c:pt idx="0">
                  <c:v> Apropiación 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'G. Inv Directa Sectores Ranking'!$C$9:$C$24</c:f>
              <c:strCache>
                <c:ptCount val="16"/>
                <c:pt idx="0">
                  <c:v>Gestión Jurídica</c:v>
                </c:pt>
                <c:pt idx="1">
                  <c:v>Mujeres</c:v>
                </c:pt>
                <c:pt idx="2">
                  <c:v>Hábitat</c:v>
                </c:pt>
                <c:pt idx="3">
                  <c:v>Ambiente</c:v>
                </c:pt>
                <c:pt idx="4">
                  <c:v>Gestión Pública</c:v>
                </c:pt>
                <c:pt idx="5">
                  <c:v>Otras Entidades Distritales</c:v>
                </c:pt>
                <c:pt idx="6">
                  <c:v>Planeación</c:v>
                </c:pt>
                <c:pt idx="7">
                  <c:v>Gobierno</c:v>
                </c:pt>
                <c:pt idx="8">
                  <c:v>Hacienda</c:v>
                </c:pt>
                <c:pt idx="9">
                  <c:v>Integración Social</c:v>
                </c:pt>
                <c:pt idx="10">
                  <c:v>Movilidad</c:v>
                </c:pt>
                <c:pt idx="11">
                  <c:v>Salud</c:v>
                </c:pt>
                <c:pt idx="12">
                  <c:v>Educación</c:v>
                </c:pt>
                <c:pt idx="13">
                  <c:v>Desarrollo Económico, Industria Y Turismo</c:v>
                </c:pt>
                <c:pt idx="14">
                  <c:v>Seguridad, Convivencia y Justicia</c:v>
                </c:pt>
                <c:pt idx="15">
                  <c:v>Cultura, Recreación Y Deporte</c:v>
                </c:pt>
              </c:strCache>
            </c:strRef>
          </c:cat>
          <c:val>
            <c:numRef>
              <c:f>'G. Inv Directa Sectores Ranking'!$D$9:$D$24</c:f>
              <c:numCache>
                <c:formatCode>_(* #,##0_);_(* \(#,##0\);_(* "-"_);_(@_)</c:formatCode>
                <c:ptCount val="16"/>
                <c:pt idx="0">
                  <c:v>7799.3760000000002</c:v>
                </c:pt>
                <c:pt idx="1">
                  <c:v>95662.797999999995</c:v>
                </c:pt>
                <c:pt idx="2">
                  <c:v>2858147.4667000002</c:v>
                </c:pt>
                <c:pt idx="3">
                  <c:v>278581.91499999998</c:v>
                </c:pt>
                <c:pt idx="4">
                  <c:v>85705.304000000004</c:v>
                </c:pt>
                <c:pt idx="5">
                  <c:v>20797.457999999999</c:v>
                </c:pt>
                <c:pt idx="6">
                  <c:v>63728.167999999998</c:v>
                </c:pt>
                <c:pt idx="7">
                  <c:v>114037.882</c:v>
                </c:pt>
                <c:pt idx="8">
                  <c:v>102003.995</c:v>
                </c:pt>
                <c:pt idx="9">
                  <c:v>1890812.1529999999</c:v>
                </c:pt>
                <c:pt idx="10">
                  <c:v>13891612.786522999</c:v>
                </c:pt>
                <c:pt idx="11">
                  <c:v>4660000.1864170004</c:v>
                </c:pt>
                <c:pt idx="12">
                  <c:v>6203720.6710000001</c:v>
                </c:pt>
                <c:pt idx="13">
                  <c:v>231983.788</c:v>
                </c:pt>
                <c:pt idx="14">
                  <c:v>364698.56</c:v>
                </c:pt>
                <c:pt idx="15">
                  <c:v>1090691.768985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0-4740-8444-C79D22FECD0A}"/>
            </c:ext>
          </c:extLst>
        </c:ser>
        <c:ser>
          <c:idx val="1"/>
          <c:order val="1"/>
          <c:tx>
            <c:strRef>
              <c:f>'G. Inv Directa Sectores Ranking'!$I$8</c:f>
              <c:strCache>
                <c:ptCount val="1"/>
                <c:pt idx="0">
                  <c:v> Compromisos Acumulados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cat>
            <c:strRef>
              <c:f>'G. Inv Directa Sectores Ranking'!$C$9:$C$24</c:f>
              <c:strCache>
                <c:ptCount val="16"/>
                <c:pt idx="0">
                  <c:v>Gestión Jurídica</c:v>
                </c:pt>
                <c:pt idx="1">
                  <c:v>Mujeres</c:v>
                </c:pt>
                <c:pt idx="2">
                  <c:v>Hábitat</c:v>
                </c:pt>
                <c:pt idx="3">
                  <c:v>Ambiente</c:v>
                </c:pt>
                <c:pt idx="4">
                  <c:v>Gestión Pública</c:v>
                </c:pt>
                <c:pt idx="5">
                  <c:v>Otras Entidades Distritales</c:v>
                </c:pt>
                <c:pt idx="6">
                  <c:v>Planeación</c:v>
                </c:pt>
                <c:pt idx="7">
                  <c:v>Gobierno</c:v>
                </c:pt>
                <c:pt idx="8">
                  <c:v>Hacienda</c:v>
                </c:pt>
                <c:pt idx="9">
                  <c:v>Integración Social</c:v>
                </c:pt>
                <c:pt idx="10">
                  <c:v>Movilidad</c:v>
                </c:pt>
                <c:pt idx="11">
                  <c:v>Salud</c:v>
                </c:pt>
                <c:pt idx="12">
                  <c:v>Educación</c:v>
                </c:pt>
                <c:pt idx="13">
                  <c:v>Desarrollo Económico, Industria Y Turismo</c:v>
                </c:pt>
                <c:pt idx="14">
                  <c:v>Seguridad, Convivencia y Justicia</c:v>
                </c:pt>
                <c:pt idx="15">
                  <c:v>Cultura, Recreación Y Deporte</c:v>
                </c:pt>
              </c:strCache>
            </c:strRef>
          </c:cat>
          <c:val>
            <c:numRef>
              <c:f>'G. Inv Directa Sectores Ranking'!$I$9:$I$24</c:f>
              <c:numCache>
                <c:formatCode>_(* #,##0_);_(* \(#,##0\);_(* "-"_);_(@_)</c:formatCode>
                <c:ptCount val="16"/>
                <c:pt idx="0">
                  <c:v>6062.2088750000003</c:v>
                </c:pt>
                <c:pt idx="1">
                  <c:v>67342.687850000002</c:v>
                </c:pt>
                <c:pt idx="2">
                  <c:v>1925269.861338</c:v>
                </c:pt>
                <c:pt idx="3">
                  <c:v>183329.572908</c:v>
                </c:pt>
                <c:pt idx="4">
                  <c:v>56341.213057000001</c:v>
                </c:pt>
                <c:pt idx="5">
                  <c:v>13618.269154</c:v>
                </c:pt>
                <c:pt idx="6">
                  <c:v>40164.555343</c:v>
                </c:pt>
                <c:pt idx="7">
                  <c:v>63301.521140999997</c:v>
                </c:pt>
                <c:pt idx="8">
                  <c:v>51845.490661000003</c:v>
                </c:pt>
                <c:pt idx="9">
                  <c:v>917073.77804999996</c:v>
                </c:pt>
                <c:pt idx="10">
                  <c:v>6543811.8480620002</c:v>
                </c:pt>
                <c:pt idx="11">
                  <c:v>2012545.212051</c:v>
                </c:pt>
                <c:pt idx="12">
                  <c:v>2368183.623344</c:v>
                </c:pt>
                <c:pt idx="13">
                  <c:v>81555.208872000003</c:v>
                </c:pt>
                <c:pt idx="14">
                  <c:v>121886.58996700001</c:v>
                </c:pt>
                <c:pt idx="15">
                  <c:v>358446.65298999997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0-4740-8444-C79D22FECD0A}"/>
            </c:ext>
          </c:extLst>
        </c:ser>
        <c:ser>
          <c:idx val="3"/>
          <c:order val="3"/>
          <c:tx>
            <c:strRef>
              <c:f>'G. Inv Directa Sectores Ranking'!$E$8</c:f>
              <c:strCache>
                <c:ptCount val="1"/>
                <c:pt idx="0">
                  <c:v> Giros Acumulados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cat>
            <c:strRef>
              <c:f>'G. Inv Directa Sectores Ranking'!$C$9:$C$24</c:f>
              <c:strCache>
                <c:ptCount val="16"/>
                <c:pt idx="0">
                  <c:v>Gestión Jurídica</c:v>
                </c:pt>
                <c:pt idx="1">
                  <c:v>Mujeres</c:v>
                </c:pt>
                <c:pt idx="2">
                  <c:v>Hábitat</c:v>
                </c:pt>
                <c:pt idx="3">
                  <c:v>Ambiente</c:v>
                </c:pt>
                <c:pt idx="4">
                  <c:v>Gestión Pública</c:v>
                </c:pt>
                <c:pt idx="5">
                  <c:v>Otras Entidades Distritales</c:v>
                </c:pt>
                <c:pt idx="6">
                  <c:v>Planeación</c:v>
                </c:pt>
                <c:pt idx="7">
                  <c:v>Gobierno</c:v>
                </c:pt>
                <c:pt idx="8">
                  <c:v>Hacienda</c:v>
                </c:pt>
                <c:pt idx="9">
                  <c:v>Integración Social</c:v>
                </c:pt>
                <c:pt idx="10">
                  <c:v>Movilidad</c:v>
                </c:pt>
                <c:pt idx="11">
                  <c:v>Salud</c:v>
                </c:pt>
                <c:pt idx="12">
                  <c:v>Educación</c:v>
                </c:pt>
                <c:pt idx="13">
                  <c:v>Desarrollo Económico, Industria Y Turismo</c:v>
                </c:pt>
                <c:pt idx="14">
                  <c:v>Seguridad, Convivencia y Justicia</c:v>
                </c:pt>
                <c:pt idx="15">
                  <c:v>Cultura, Recreación Y Deporte</c:v>
                </c:pt>
              </c:strCache>
            </c:strRef>
          </c:cat>
          <c:val>
            <c:numRef>
              <c:f>'G. Inv Directa Sectores Ranking'!$E$9:$E$24</c:f>
              <c:numCache>
                <c:formatCode>_(* #,##0_);_(* \(#,##0\);_(* "-"_);_(@_)</c:formatCode>
                <c:ptCount val="16"/>
                <c:pt idx="0">
                  <c:v>404.86755299999999</c:v>
                </c:pt>
                <c:pt idx="1">
                  <c:v>5512.1472629999998</c:v>
                </c:pt>
                <c:pt idx="2">
                  <c:v>202403.02842799999</c:v>
                </c:pt>
                <c:pt idx="3">
                  <c:v>24569.498012</c:v>
                </c:pt>
                <c:pt idx="4">
                  <c:v>5574.0930129999997</c:v>
                </c:pt>
                <c:pt idx="5">
                  <c:v>1277.241405</c:v>
                </c:pt>
                <c:pt idx="6">
                  <c:v>2332.6200009999998</c:v>
                </c:pt>
                <c:pt idx="7">
                  <c:v>10491.751412</c:v>
                </c:pt>
                <c:pt idx="8">
                  <c:v>4693.056646</c:v>
                </c:pt>
                <c:pt idx="9">
                  <c:v>228228.0601</c:v>
                </c:pt>
                <c:pt idx="10">
                  <c:v>1416965.1457090001</c:v>
                </c:pt>
                <c:pt idx="11">
                  <c:v>705834.23057999997</c:v>
                </c:pt>
                <c:pt idx="12">
                  <c:v>809862.84001299995</c:v>
                </c:pt>
                <c:pt idx="13">
                  <c:v>4838.6142060000002</c:v>
                </c:pt>
                <c:pt idx="14">
                  <c:v>9703.3589589999992</c:v>
                </c:pt>
                <c:pt idx="15">
                  <c:v>60758.349976999998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0-4740-8444-C79D22FE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973641056"/>
        <c:axId val="1973642688"/>
      </c:barChart>
      <c:lineChart>
        <c:grouping val="standard"/>
        <c:varyColors val="0"/>
        <c:ser>
          <c:idx val="2"/>
          <c:order val="2"/>
          <c:tx>
            <c:strRef>
              <c:f>'G. Inv Directa Sectores Ranking'!$J$8</c:f>
              <c:strCache>
                <c:ptCount val="1"/>
                <c:pt idx="0">
                  <c:v> % Ejec</c:v>
                </c:pt>
              </c:strCache>
            </c:strRef>
          </c:tx>
          <c:spPr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4"/>
                </a:solidFill>
                <a:prstDash val="solid"/>
                <a:miter lim="800000"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Integración Social</c:v>
              </c:pt>
              <c:pt idx="1">
                <c:v>Mujeres</c:v>
              </c:pt>
              <c:pt idx="2">
                <c:v>Planeación</c:v>
              </c:pt>
              <c:pt idx="3">
                <c:v>Gestión Pública</c:v>
              </c:pt>
              <c:pt idx="4">
                <c:v>Ambiente</c:v>
              </c:pt>
              <c:pt idx="5">
                <c:v>Gobierno</c:v>
              </c:pt>
              <c:pt idx="6">
                <c:v>Seguridad, Convivencia y Justicia</c:v>
              </c:pt>
              <c:pt idx="7">
                <c:v>Cultura, Recreación Y Deporte</c:v>
              </c:pt>
              <c:pt idx="8">
                <c:v>Gestión Jurídica</c:v>
              </c:pt>
              <c:pt idx="9">
                <c:v>Otras Entidades Distritales</c:v>
              </c:pt>
              <c:pt idx="10">
                <c:v>Salud</c:v>
              </c:pt>
              <c:pt idx="11">
                <c:v>Educación</c:v>
              </c:pt>
              <c:pt idx="12">
                <c:v>Hábitat</c:v>
              </c:pt>
              <c:pt idx="13">
                <c:v>Movilidad</c:v>
              </c:pt>
              <c:pt idx="14">
                <c:v>Desarrollo Económico, Industria Y Turismo</c:v>
              </c:pt>
              <c:pt idx="15">
                <c:v>Hacienda</c:v>
              </c:pt>
            </c:strLit>
          </c:cat>
          <c:val>
            <c:numRef>
              <c:f>'G. Inv Directa Sectores Ranking'!$J$9:$J$24</c:f>
              <c:numCache>
                <c:formatCode>0.0%</c:formatCode>
                <c:ptCount val="16"/>
                <c:pt idx="0">
                  <c:v>0.7772684475014412</c:v>
                </c:pt>
                <c:pt idx="1">
                  <c:v>0.70395900243269072</c:v>
                </c:pt>
                <c:pt idx="2">
                  <c:v>0.67360760204612713</c:v>
                </c:pt>
                <c:pt idx="3">
                  <c:v>0.65808138661118765</c:v>
                </c:pt>
                <c:pt idx="4">
                  <c:v>0.65738303730886949</c:v>
                </c:pt>
                <c:pt idx="5">
                  <c:v>0.65480450322342276</c:v>
                </c:pt>
                <c:pt idx="6">
                  <c:v>0.6302480771611072</c:v>
                </c:pt>
                <c:pt idx="7">
                  <c:v>0.55509204512409305</c:v>
                </c:pt>
                <c:pt idx="8">
                  <c:v>0.5082692169164551</c:v>
                </c:pt>
                <c:pt idx="9">
                  <c:v>0.48501580476672557</c:v>
                </c:pt>
                <c:pt idx="10">
                  <c:v>0.47106206807106682</c:v>
                </c:pt>
                <c:pt idx="11">
                  <c:v>0.43187663766992551</c:v>
                </c:pt>
                <c:pt idx="12">
                  <c:v>0.3817360176150974</c:v>
                </c:pt>
                <c:pt idx="13">
                  <c:v>0.35155563918975236</c:v>
                </c:pt>
                <c:pt idx="14">
                  <c:v>0.33421187615053921</c:v>
                </c:pt>
                <c:pt idx="15">
                  <c:v>0.32864156784053772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340-4740-8444-C79D22FECD0A}"/>
            </c:ext>
          </c:extLst>
        </c:ser>
        <c:ser>
          <c:idx val="4"/>
          <c:order val="4"/>
          <c:tx>
            <c:strRef>
              <c:f>'G. Inv Directa Sectores Ranking'!$F$8</c:f>
              <c:strCache>
                <c:ptCount val="1"/>
                <c:pt idx="0">
                  <c:v> % Giros</c:v>
                </c:pt>
              </c:strCache>
            </c:strRef>
          </c:tx>
          <c:spPr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6"/>
              <c:pt idx="0">
                <c:v>Integración Social</c:v>
              </c:pt>
              <c:pt idx="1">
                <c:v>Mujeres</c:v>
              </c:pt>
              <c:pt idx="2">
                <c:v>Planeación</c:v>
              </c:pt>
              <c:pt idx="3">
                <c:v>Gestión Pública</c:v>
              </c:pt>
              <c:pt idx="4">
                <c:v>Ambiente</c:v>
              </c:pt>
              <c:pt idx="5">
                <c:v>Gobierno</c:v>
              </c:pt>
              <c:pt idx="6">
                <c:v>Seguridad, Convivencia y Justicia</c:v>
              </c:pt>
              <c:pt idx="7">
                <c:v>Cultura, Recreación Y Deporte</c:v>
              </c:pt>
              <c:pt idx="8">
                <c:v>Gestión Jurídica</c:v>
              </c:pt>
              <c:pt idx="9">
                <c:v>Otras Entidades Distritales</c:v>
              </c:pt>
              <c:pt idx="10">
                <c:v>Salud</c:v>
              </c:pt>
              <c:pt idx="11">
                <c:v>Educación</c:v>
              </c:pt>
              <c:pt idx="12">
                <c:v>Hábitat</c:v>
              </c:pt>
              <c:pt idx="13">
                <c:v>Movilidad</c:v>
              </c:pt>
              <c:pt idx="14">
                <c:v>Desarrollo Económico, Industria Y Turismo</c:v>
              </c:pt>
              <c:pt idx="15">
                <c:v>Hacienda</c:v>
              </c:pt>
            </c:strLit>
          </c:cat>
          <c:val>
            <c:numRef>
              <c:f>'G. Inv Directa Sectores Ranking'!$F$9:$F$24</c:f>
              <c:numCache>
                <c:formatCode>0.0%</c:formatCode>
                <c:ptCount val="16"/>
                <c:pt idx="0">
                  <c:v>5.191024935841021E-2</c:v>
                </c:pt>
                <c:pt idx="1">
                  <c:v>5.7620594193784715E-2</c:v>
                </c:pt>
                <c:pt idx="2">
                  <c:v>7.0816160042887266E-2</c:v>
                </c:pt>
                <c:pt idx="3">
                  <c:v>8.8194878019989195E-2</c:v>
                </c:pt>
                <c:pt idx="4">
                  <c:v>6.5037900256441544E-2</c:v>
                </c:pt>
                <c:pt idx="5">
                  <c:v>6.1413342197878223E-2</c:v>
                </c:pt>
                <c:pt idx="6">
                  <c:v>3.6602652707669235E-2</c:v>
                </c:pt>
                <c:pt idx="7">
                  <c:v>9.2002334908324587E-2</c:v>
                </c:pt>
                <c:pt idx="8">
                  <c:v>4.6008557272683291E-2</c:v>
                </c:pt>
                <c:pt idx="9">
                  <c:v>0.12070371968885901</c:v>
                </c:pt>
                <c:pt idx="10">
                  <c:v>0.10200148589540835</c:v>
                </c:pt>
                <c:pt idx="11">
                  <c:v>0.15146656702662167</c:v>
                </c:pt>
                <c:pt idx="12">
                  <c:v>0.13054469776481012</c:v>
                </c:pt>
                <c:pt idx="13">
                  <c:v>2.0857553226952222E-2</c:v>
                </c:pt>
                <c:pt idx="14">
                  <c:v>2.66065184326475E-2</c:v>
                </c:pt>
                <c:pt idx="15">
                  <c:v>5.5706251486193799E-2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340-4740-8444-C79D22FE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43776"/>
        <c:axId val="1973643232"/>
      </c:lineChart>
      <c:catAx>
        <c:axId val="197364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1973642688"/>
        <c:crosses val="autoZero"/>
        <c:auto val="1"/>
        <c:lblAlgn val="ctr"/>
        <c:lblOffset val="100"/>
        <c:noMultiLvlLbl val="0"/>
      </c:catAx>
      <c:valAx>
        <c:axId val="1973642688"/>
        <c:scaling>
          <c:orientation val="minMax"/>
        </c:scaling>
        <c:delete val="0"/>
        <c:axPos val="l"/>
        <c:title>
          <c:tx>
            <c:strRef>
              <c:f>'G. Inv Directa Sectores Ranking'!$J$7</c:f>
              <c:strCache>
                <c:ptCount val="1"/>
                <c:pt idx="0">
                  <c:v>Millones de pesos</c:v>
                </c:pt>
              </c:strCache>
            </c:strRef>
          </c:tx>
          <c:layout>
            <c:manualLayout>
              <c:xMode val="edge"/>
              <c:yMode val="edge"/>
              <c:x val="5.0264819023907248E-3"/>
              <c:y val="5.6769884757055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3641056"/>
        <c:crosses val="autoZero"/>
        <c:crossBetween val="between"/>
      </c:valAx>
      <c:valAx>
        <c:axId val="1973643232"/>
        <c:scaling>
          <c:orientation val="minMax"/>
          <c:min val="-0.1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3643776"/>
        <c:crosses val="max"/>
        <c:crossBetween val="between"/>
      </c:valAx>
      <c:catAx>
        <c:axId val="19736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364323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6086907281273753E-2"/>
          <c:y val="9.8994581410766329E-3"/>
          <c:w val="0.89018311111711113"/>
          <c:h val="5.0743492178063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11207</xdr:colOff>
      <xdr:row>4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39F46-B081-4127-BC42-991030A46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395382" cy="2185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821057</xdr:colOff>
      <xdr:row>26</xdr:row>
      <xdr:rowOff>57150</xdr:rowOff>
    </xdr:from>
    <xdr:to>
      <xdr:col>9</xdr:col>
      <xdr:colOff>485775</xdr:colOff>
      <xdr:row>56</xdr:row>
      <xdr:rowOff>146685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7C4AD0-44AE-42F4-BD54-477367701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</xdr:colOff>
      <xdr:row>26</xdr:row>
      <xdr:rowOff>114300</xdr:rowOff>
    </xdr:from>
    <xdr:to>
      <xdr:col>10</xdr:col>
      <xdr:colOff>9526</xdr:colOff>
      <xdr:row>57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6487A6-FEE6-4066-A09C-4A6D4EB8F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uiz\OneDrive%20-%20Contraloria%20de%20Bogota\Contraloria\Consolidaci&#243;n\TODO\2023\03\Consolidaci&#243;n%20Ingresos%20&amp;%20Gastos%20-%20Marzo%202023%20-%20Tabla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DATA"/>
      <sheetName val="Ingresos Cuentas Global"/>
      <sheetName val="Ingresos Anual"/>
      <sheetName val="Ingresos AC"/>
      <sheetName val="Ingresos EP"/>
      <sheetName val="Ingresos FDL"/>
      <sheetName val="Ingresos EIC"/>
      <sheetName val="Ingresos ESES"/>
      <sheetName val="Resumen Ingresos CHECK"/>
      <sheetName val="Ing Nivel &amp; Rubros Anual"/>
      <sheetName val="Ing Nivel &amp; Rubros AC"/>
      <sheetName val="Ing Nivel &amp; Rubros EP"/>
      <sheetName val="Ing Nivel &amp; Rubros FDL"/>
      <sheetName val="Ing Nivel &amp; Rubros EIC"/>
      <sheetName val="Ing Nivel &amp; Rubros ESES"/>
      <sheetName val="Ing Nivel &amp; Rubros Consol"/>
      <sheetName val="Gastos Por Nivel &amp; Rubros Conso"/>
      <sheetName val="Gastos Por Nivel &amp; Rubros C (2)"/>
      <sheetName val="Gastos DATA"/>
      <sheetName val="Planes"/>
      <sheetName val="Gastos Cuentas Global"/>
      <sheetName val="Gastos Tabla Anual"/>
      <sheetName val="Gastos Tabla AC"/>
      <sheetName val="Gastos Tabla EP"/>
      <sheetName val="Gastos Tabla FDL"/>
      <sheetName val="Gastos Tabla EIC"/>
      <sheetName val="Gastos Tabla ESES"/>
      <sheetName val="Resumen Gastos CHECK"/>
      <sheetName val="Gastos Por Nivel &amp; Rubros Anual"/>
      <sheetName val="Gastos Por Nivel &amp; Rubros AC"/>
      <sheetName val="Gastos Por Nivel &amp; Rubros EP"/>
      <sheetName val="Gastos Por Nivel &amp; Rubros FDL"/>
      <sheetName val="Gastos Por Nivel &amp; Rubros EIC"/>
      <sheetName val="Gastos Por Nivel &amp; Rubros ESES"/>
      <sheetName val="G.I Por PD - Metas &amp; Prog Anual"/>
      <sheetName val="G.I Por PD - Metas &amp; Prog AC"/>
      <sheetName val="G.I Por PD - Metas &amp; Prog EPUC"/>
      <sheetName val="G.I Por PD - Metas &amp; Prog FDL"/>
      <sheetName val="G.I Por PD - Metas &amp; Prog EIC"/>
      <sheetName val="G.I Por PD - Metas &amp; Prog Sub"/>
      <sheetName val="G.I Por PD - Metas &amp; Prog Todo"/>
      <sheetName val="G.I Por PD - Metas &amp; Prog Conso"/>
      <sheetName val="G.I Por PD - Sectores"/>
      <sheetName val="G. Inv Directa Sectores Ranking"/>
      <sheetName val="Gastos Sectores"/>
      <sheetName val="Sector Consolidado Ra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7">
          <cell r="J7" t="str">
            <v>Millones de pesos</v>
          </cell>
        </row>
        <row r="8">
          <cell r="D8" t="str">
            <v>Apropiación Vigente</v>
          </cell>
          <cell r="E8" t="str">
            <v>Giros Acumulados</v>
          </cell>
          <cell r="F8" t="str">
            <v xml:space="preserve"> % Giros</v>
          </cell>
          <cell r="I8" t="str">
            <v>Compromisos Acumulados</v>
          </cell>
          <cell r="J8" t="str">
            <v xml:space="preserve"> % Ejec</v>
          </cell>
        </row>
        <row r="9">
          <cell r="C9" t="str">
            <v>Gestión Jurídica</v>
          </cell>
          <cell r="D9">
            <v>7799.3760000000002</v>
          </cell>
          <cell r="E9">
            <v>404.86755299999999</v>
          </cell>
          <cell r="F9">
            <v>5.191024935841021E-2</v>
          </cell>
          <cell r="I9">
            <v>6062.2088750000003</v>
          </cell>
          <cell r="J9">
            <v>0.7772684475014412</v>
          </cell>
        </row>
        <row r="10">
          <cell r="C10" t="str">
            <v>Mujeres</v>
          </cell>
          <cell r="D10">
            <v>95662.797999999995</v>
          </cell>
          <cell r="E10">
            <v>5512.1472629999998</v>
          </cell>
          <cell r="F10">
            <v>5.7620594193784715E-2</v>
          </cell>
          <cell r="I10">
            <v>67342.687850000002</v>
          </cell>
          <cell r="J10">
            <v>0.70395900243269072</v>
          </cell>
        </row>
        <row r="11">
          <cell r="C11" t="str">
            <v>Hábitat</v>
          </cell>
          <cell r="D11">
            <v>2858147.4667000002</v>
          </cell>
          <cell r="E11">
            <v>202403.02842799999</v>
          </cell>
          <cell r="F11">
            <v>7.0816160042887266E-2</v>
          </cell>
          <cell r="I11">
            <v>1925269.861338</v>
          </cell>
          <cell r="J11">
            <v>0.67360760204612713</v>
          </cell>
        </row>
        <row r="12">
          <cell r="C12" t="str">
            <v>Ambiente</v>
          </cell>
          <cell r="D12">
            <v>278581.91499999998</v>
          </cell>
          <cell r="E12">
            <v>24569.498012</v>
          </cell>
          <cell r="F12">
            <v>8.8194878019989195E-2</v>
          </cell>
          <cell r="I12">
            <v>183329.572908</v>
          </cell>
          <cell r="J12">
            <v>0.65808138661118765</v>
          </cell>
        </row>
        <row r="13">
          <cell r="C13" t="str">
            <v>Gestión Pública</v>
          </cell>
          <cell r="D13">
            <v>85705.304000000004</v>
          </cell>
          <cell r="E13">
            <v>5574.0930129999997</v>
          </cell>
          <cell r="F13">
            <v>6.5037900256441544E-2</v>
          </cell>
          <cell r="I13">
            <v>56341.213057000001</v>
          </cell>
          <cell r="J13">
            <v>0.65738303730886949</v>
          </cell>
        </row>
        <row r="14">
          <cell r="C14" t="str">
            <v>Otras Entidades Distritales</v>
          </cell>
          <cell r="D14">
            <v>20797.457999999999</v>
          </cell>
          <cell r="E14">
            <v>1277.241405</v>
          </cell>
          <cell r="F14">
            <v>6.1413342197878223E-2</v>
          </cell>
          <cell r="I14">
            <v>13618.269154</v>
          </cell>
          <cell r="J14">
            <v>0.65480450322342276</v>
          </cell>
        </row>
        <row r="15">
          <cell r="C15" t="str">
            <v>Planeación</v>
          </cell>
          <cell r="D15">
            <v>63728.167999999998</v>
          </cell>
          <cell r="E15">
            <v>2332.6200009999998</v>
          </cell>
          <cell r="F15">
            <v>3.6602652707669235E-2</v>
          </cell>
          <cell r="I15">
            <v>40164.555343</v>
          </cell>
          <cell r="J15">
            <v>0.6302480771611072</v>
          </cell>
        </row>
        <row r="16">
          <cell r="C16" t="str">
            <v>Gobierno</v>
          </cell>
          <cell r="D16">
            <v>114037.882</v>
          </cell>
          <cell r="E16">
            <v>10491.751412</v>
          </cell>
          <cell r="F16">
            <v>9.2002334908324587E-2</v>
          </cell>
          <cell r="I16">
            <v>63301.521140999997</v>
          </cell>
          <cell r="J16">
            <v>0.55509204512409305</v>
          </cell>
        </row>
        <row r="17">
          <cell r="C17" t="str">
            <v>Hacienda</v>
          </cell>
          <cell r="D17">
            <v>102003.995</v>
          </cell>
          <cell r="E17">
            <v>4693.056646</v>
          </cell>
          <cell r="F17">
            <v>4.6008557272683291E-2</v>
          </cell>
          <cell r="I17">
            <v>51845.490661000003</v>
          </cell>
          <cell r="J17">
            <v>0.5082692169164551</v>
          </cell>
        </row>
        <row r="18">
          <cell r="C18" t="str">
            <v>Integración Social</v>
          </cell>
          <cell r="D18">
            <v>1890812.1529999999</v>
          </cell>
          <cell r="E18">
            <v>228228.0601</v>
          </cell>
          <cell r="F18">
            <v>0.12070371968885901</v>
          </cell>
          <cell r="I18">
            <v>917073.77804999996</v>
          </cell>
          <cell r="J18">
            <v>0.48501580476672557</v>
          </cell>
        </row>
        <row r="19">
          <cell r="C19" t="str">
            <v>Movilidad</v>
          </cell>
          <cell r="D19">
            <v>13891612.786522999</v>
          </cell>
          <cell r="E19">
            <v>1416965.1457090001</v>
          </cell>
          <cell r="F19">
            <v>0.10200148589540835</v>
          </cell>
          <cell r="I19">
            <v>6543811.8480620002</v>
          </cell>
          <cell r="J19">
            <v>0.47106206807106682</v>
          </cell>
        </row>
        <row r="20">
          <cell r="C20" t="str">
            <v>Salud</v>
          </cell>
          <cell r="D20">
            <v>4660000.1864170004</v>
          </cell>
          <cell r="E20">
            <v>705834.23057999997</v>
          </cell>
          <cell r="F20">
            <v>0.15146656702662167</v>
          </cell>
          <cell r="I20">
            <v>2012545.212051</v>
          </cell>
          <cell r="J20">
            <v>0.43187663766992551</v>
          </cell>
        </row>
        <row r="21">
          <cell r="C21" t="str">
            <v>Educación</v>
          </cell>
          <cell r="D21">
            <v>6203720.6710000001</v>
          </cell>
          <cell r="E21">
            <v>809862.84001299995</v>
          </cell>
          <cell r="F21">
            <v>0.13054469776481012</v>
          </cell>
          <cell r="I21">
            <v>2368183.623344</v>
          </cell>
          <cell r="J21">
            <v>0.3817360176150974</v>
          </cell>
        </row>
        <row r="22">
          <cell r="C22" t="str">
            <v>Desarrollo Económico, Industria Y Turismo</v>
          </cell>
          <cell r="D22">
            <v>231983.788</v>
          </cell>
          <cell r="E22">
            <v>4838.6142060000002</v>
          </cell>
          <cell r="F22">
            <v>2.0857553226952222E-2</v>
          </cell>
          <cell r="I22">
            <v>81555.208872000003</v>
          </cell>
          <cell r="J22">
            <v>0.35155563918975236</v>
          </cell>
        </row>
        <row r="23">
          <cell r="C23" t="str">
            <v>Seguridad, Convivencia y Justicia</v>
          </cell>
          <cell r="D23">
            <v>364698.56</v>
          </cell>
          <cell r="E23">
            <v>9703.3589589999992</v>
          </cell>
          <cell r="F23">
            <v>2.66065184326475E-2</v>
          </cell>
          <cell r="I23">
            <v>121886.58996700001</v>
          </cell>
          <cell r="J23">
            <v>0.33421187615053921</v>
          </cell>
        </row>
        <row r="24">
          <cell r="C24" t="str">
            <v>Cultura, Recreación Y Deporte</v>
          </cell>
          <cell r="D24">
            <v>1090691.768985</v>
          </cell>
          <cell r="E24">
            <v>60758.349976999998</v>
          </cell>
          <cell r="F24">
            <v>5.5706251486193799E-2</v>
          </cell>
          <cell r="I24">
            <v>358446.65298999997</v>
          </cell>
          <cell r="J24">
            <v>0.32864156784053772</v>
          </cell>
        </row>
      </sheetData>
      <sheetData sheetId="44"/>
      <sheetData sheetId="45">
        <row r="7">
          <cell r="J7" t="str">
            <v>Millones de pesos</v>
          </cell>
        </row>
        <row r="8">
          <cell r="D8" t="str">
            <v>Apropiación Vigente</v>
          </cell>
          <cell r="E8" t="str">
            <v>Giros Acumulados</v>
          </cell>
          <cell r="F8" t="str">
            <v xml:space="preserve"> % Giros</v>
          </cell>
          <cell r="I8" t="str">
            <v>Compromisos Acumulados</v>
          </cell>
          <cell r="J8" t="str">
            <v xml:space="preserve"> % Ejec</v>
          </cell>
        </row>
        <row r="9">
          <cell r="C9" t="str">
            <v>Mujeres</v>
          </cell>
          <cell r="D9">
            <v>123448.633</v>
          </cell>
          <cell r="E9">
            <v>10023.630031999999</v>
          </cell>
          <cell r="F9">
            <v>8.1196768148902865E-2</v>
          </cell>
          <cell r="I9">
            <v>74077.417923000001</v>
          </cell>
          <cell r="J9">
            <v>0.60006673320554305</v>
          </cell>
        </row>
        <row r="10">
          <cell r="C10" t="str">
            <v>Ambiente</v>
          </cell>
          <cell r="D10">
            <v>350923.48100000003</v>
          </cell>
          <cell r="E10">
            <v>35665.589856999999</v>
          </cell>
          <cell r="F10">
            <v>0.10163352351163984</v>
          </cell>
          <cell r="I10">
            <v>202722.20571099999</v>
          </cell>
          <cell r="J10">
            <v>0.5776820779655949</v>
          </cell>
        </row>
        <row r="11">
          <cell r="C11" t="str">
            <v>Salud</v>
          </cell>
          <cell r="D11">
            <v>8650419.5213760007</v>
          </cell>
          <cell r="E11">
            <v>1487194.6044369999</v>
          </cell>
          <cell r="F11">
            <v>0.17192167394448352</v>
          </cell>
          <cell r="I11">
            <v>4717209.860537</v>
          </cell>
          <cell r="J11">
            <v>0.54531573282432488</v>
          </cell>
        </row>
        <row r="12">
          <cell r="C12" t="str">
            <v>Gestión Pública</v>
          </cell>
          <cell r="D12">
            <v>217538.97</v>
          </cell>
          <cell r="E12">
            <v>25939.215581</v>
          </cell>
          <cell r="F12">
            <v>0.11923939688139555</v>
          </cell>
          <cell r="I12">
            <v>105402.13958</v>
          </cell>
          <cell r="J12">
            <v>0.48452072555092085</v>
          </cell>
        </row>
        <row r="13">
          <cell r="C13" t="str">
            <v>Hábitat</v>
          </cell>
          <cell r="D13">
            <v>6953246.9618539996</v>
          </cell>
          <cell r="E13">
            <v>806812.670422</v>
          </cell>
          <cell r="F13">
            <v>0.11603394426348307</v>
          </cell>
          <cell r="I13">
            <v>3324301.8411280001</v>
          </cell>
          <cell r="J13">
            <v>0.47809345178811469</v>
          </cell>
        </row>
        <row r="14">
          <cell r="C14" t="str">
            <v>Integración Social</v>
          </cell>
          <cell r="D14">
            <v>1948500.7339999999</v>
          </cell>
          <cell r="E14">
            <v>235799.44636999999</v>
          </cell>
          <cell r="F14">
            <v>0.12101583656370334</v>
          </cell>
          <cell r="I14">
            <v>927435.27481800003</v>
          </cell>
          <cell r="J14">
            <v>0.47597378776147797</v>
          </cell>
        </row>
        <row r="15">
          <cell r="C15" t="str">
            <v>Gestión Jurídica</v>
          </cell>
          <cell r="D15">
            <v>34619.116000000002</v>
          </cell>
          <cell r="E15">
            <v>4736.3458989999999</v>
          </cell>
          <cell r="F15">
            <v>0.13681302257977931</v>
          </cell>
          <cell r="I15">
            <v>13400.311202999999</v>
          </cell>
          <cell r="J15">
            <v>0.38707837609140566</v>
          </cell>
        </row>
        <row r="16">
          <cell r="C16" t="str">
            <v>Educación</v>
          </cell>
          <cell r="D16">
            <v>6755163.6469999999</v>
          </cell>
          <cell r="E16">
            <v>884521.60849599994</v>
          </cell>
          <cell r="F16">
            <v>0.13094007113933059</v>
          </cell>
          <cell r="I16">
            <v>2548255.9264739999</v>
          </cell>
          <cell r="J16">
            <v>0.37723082069309932</v>
          </cell>
        </row>
        <row r="17">
          <cell r="C17" t="str">
            <v>Planeación</v>
          </cell>
          <cell r="D17">
            <v>167284.261</v>
          </cell>
          <cell r="E17">
            <v>18652.040147</v>
          </cell>
          <cell r="F17">
            <v>0.11149907370544561</v>
          </cell>
          <cell r="I17">
            <v>61835.673793000002</v>
          </cell>
          <cell r="J17">
            <v>0.36964430140262866</v>
          </cell>
        </row>
        <row r="18">
          <cell r="C18" t="str">
            <v>Movilidad</v>
          </cell>
          <cell r="D18">
            <v>20456508.002859998</v>
          </cell>
          <cell r="E18">
            <v>2088714.7113079999</v>
          </cell>
          <cell r="F18">
            <v>0.1021051447791568</v>
          </cell>
          <cell r="I18">
            <v>7267931.0350649999</v>
          </cell>
          <cell r="J18">
            <v>0.35528698417388149</v>
          </cell>
        </row>
        <row r="19">
          <cell r="C19" t="str">
            <v>Gobierno</v>
          </cell>
          <cell r="D19">
            <v>297118.93199999997</v>
          </cell>
          <cell r="E19">
            <v>40060.901912000001</v>
          </cell>
          <cell r="F19">
            <v>0.13483119921823092</v>
          </cell>
          <cell r="I19">
            <v>100790.118416</v>
          </cell>
          <cell r="J19">
            <v>0.33922482736980225</v>
          </cell>
        </row>
        <row r="20">
          <cell r="C20" t="str">
            <v>Desarrollo Económico, Industria Y Turismo</v>
          </cell>
          <cell r="D20">
            <v>302153.14899999998</v>
          </cell>
          <cell r="E20">
            <v>13687.848237</v>
          </cell>
          <cell r="F20">
            <v>4.5301027913496945E-2</v>
          </cell>
          <cell r="I20">
            <v>97932.345419999998</v>
          </cell>
          <cell r="J20">
            <v>0.32411492563991118</v>
          </cell>
        </row>
        <row r="21">
          <cell r="C21" t="str">
            <v>Cultura, Recreación Y Deporte</v>
          </cell>
          <cell r="D21">
            <v>1267855.4119849999</v>
          </cell>
          <cell r="E21">
            <v>93106.210724000004</v>
          </cell>
          <cell r="F21">
            <v>7.3435984769138291E-2</v>
          </cell>
          <cell r="I21">
            <v>406195.73665899999</v>
          </cell>
          <cell r="J21">
            <v>0.32038017333778257</v>
          </cell>
        </row>
        <row r="22">
          <cell r="C22" t="str">
            <v>Seguridad, Convivencia y Justicia</v>
          </cell>
          <cell r="D22">
            <v>554733.49399999995</v>
          </cell>
          <cell r="E22">
            <v>41723.421871999999</v>
          </cell>
          <cell r="F22">
            <v>7.5213453529092297E-2</v>
          </cell>
          <cell r="I22">
            <v>163447.66691599999</v>
          </cell>
          <cell r="J22">
            <v>0.29464178508031463</v>
          </cell>
        </row>
        <row r="23">
          <cell r="C23" t="str">
            <v>Otras Entidades Distritales</v>
          </cell>
          <cell r="D23">
            <v>494925.58799999999</v>
          </cell>
          <cell r="E23">
            <v>101444.28843</v>
          </cell>
          <cell r="F23">
            <v>0.20496876882025344</v>
          </cell>
          <cell r="I23">
            <v>143903.85138099999</v>
          </cell>
          <cell r="J23">
            <v>0.29075856021612684</v>
          </cell>
        </row>
        <row r="24">
          <cell r="C24" t="str">
            <v>Hacienda</v>
          </cell>
          <cell r="D24">
            <v>7964937.9220000003</v>
          </cell>
          <cell r="E24">
            <v>669475.37570400001</v>
          </cell>
          <cell r="F24">
            <v>8.4052805214568996E-2</v>
          </cell>
          <cell r="I24">
            <v>1326810.3273489999</v>
          </cell>
          <cell r="J24">
            <v>0.16658137707316081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/>
  <dimension ref="A1:BI111"/>
  <sheetViews>
    <sheetView showGridLines="0" zoomScale="85" zoomScaleNormal="85" workbookViewId="0">
      <pane xSplit="1" ySplit="7" topLeftCell="AD80" activePane="bottomRight" state="frozen"/>
      <selection pane="topRight" activeCell="B1" sqref="B1"/>
      <selection pane="bottomLeft" activeCell="A8" sqref="A8"/>
      <selection pane="bottomRight" activeCell="AO98" sqref="AO98"/>
    </sheetView>
  </sheetViews>
  <sheetFormatPr baseColWidth="10" defaultColWidth="17.75" defaultRowHeight="12.75" x14ac:dyDescent="0.2"/>
  <cols>
    <col min="1" max="1" width="44.375" style="9" customWidth="1"/>
    <col min="2" max="2" width="21.25" style="6" bestFit="1" customWidth="1"/>
    <col min="3" max="3" width="11.5" style="6" bestFit="1" customWidth="1"/>
    <col min="4" max="4" width="21.25" style="6" bestFit="1" customWidth="1"/>
    <col min="5" max="5" width="19.25" style="6" bestFit="1" customWidth="1"/>
    <col min="6" max="6" width="21.375" style="6" bestFit="1" customWidth="1"/>
    <col min="7" max="7" width="6.25" style="6" bestFit="1" customWidth="1"/>
    <col min="8" max="8" width="21.375" style="6" bestFit="1" customWidth="1"/>
    <col min="9" max="9" width="6.25" style="6" bestFit="1" customWidth="1"/>
    <col min="10" max="10" width="20.25" style="6" bestFit="1" customWidth="1"/>
    <col min="11" max="11" width="7.125" style="6" bestFit="1" customWidth="1"/>
    <col min="12" max="12" width="20" style="6" bestFit="1" customWidth="1"/>
    <col min="13" max="13" width="6" style="6" bestFit="1" customWidth="1"/>
    <col min="14" max="14" width="20.25" style="6" bestFit="1" customWidth="1"/>
    <col min="15" max="15" width="6.25" style="6" bestFit="1" customWidth="1"/>
    <col min="16" max="16" width="20.25" style="6" bestFit="1" customWidth="1"/>
    <col min="17" max="17" width="7.125" style="6" bestFit="1" customWidth="1"/>
    <col min="18" max="18" width="22.625" style="6" bestFit="1" customWidth="1"/>
    <col min="19" max="19" width="7.125" style="6" bestFit="1" customWidth="1"/>
    <col min="20" max="20" width="21.125" style="6" bestFit="1" customWidth="1"/>
    <col min="21" max="21" width="6" style="6" bestFit="1" customWidth="1"/>
    <col min="22" max="22" width="20.25" style="6" bestFit="1" customWidth="1"/>
    <col min="23" max="23" width="7.625" style="6" bestFit="1" customWidth="1"/>
    <col min="24" max="24" width="21.5" style="6" bestFit="1" customWidth="1"/>
    <col min="25" max="25" width="6.25" style="6" bestFit="1" customWidth="1"/>
    <col min="26" max="26" width="19.25" style="6" bestFit="1" customWidth="1"/>
    <col min="27" max="27" width="7.125" style="6" bestFit="1" customWidth="1"/>
    <col min="28" max="28" width="18.375" style="6" bestFit="1" customWidth="1"/>
    <col min="29" max="29" width="6" style="6" bestFit="1" customWidth="1"/>
    <col min="30" max="30" width="20.25" style="6" bestFit="1" customWidth="1"/>
    <col min="31" max="31" width="6" style="6" bestFit="1" customWidth="1"/>
    <col min="32" max="32" width="21.25" style="6" bestFit="1" customWidth="1"/>
    <col min="33" max="33" width="6" style="6" bestFit="1" customWidth="1"/>
    <col min="34" max="35" width="22.5" style="6" bestFit="1" customWidth="1"/>
    <col min="36" max="36" width="12.625" style="6" bestFit="1" customWidth="1"/>
    <col min="37" max="37" width="17.25" style="6" hidden="1" customWidth="1"/>
    <col min="38" max="38" width="21.5" style="6" bestFit="1" customWidth="1"/>
    <col min="39" max="39" width="12.625" style="6" bestFit="1" customWidth="1"/>
    <col min="40" max="40" width="21.375" style="6" bestFit="1" customWidth="1"/>
    <col min="41" max="41" width="8.25" style="6" bestFit="1" customWidth="1"/>
    <col min="42" max="42" width="22.625" style="6" bestFit="1" customWidth="1"/>
    <col min="43" max="43" width="7.625" style="6" bestFit="1" customWidth="1"/>
    <col min="44" max="44" width="20.25" style="2" bestFit="1" customWidth="1"/>
    <col min="45" max="59" width="17.75" style="2"/>
    <col min="60" max="16384" width="17.75" style="6"/>
  </cols>
  <sheetData>
    <row r="1" spans="1:61" ht="12.75" customHeight="1" x14ac:dyDescent="0.2">
      <c r="A1" s="44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BH1" s="1"/>
      <c r="BI1" s="1"/>
    </row>
    <row r="2" spans="1:61" ht="59.45" customHeight="1" x14ac:dyDescent="0.2">
      <c r="A2" s="44"/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BH2" s="7"/>
      <c r="BI2" s="7"/>
    </row>
    <row r="3" spans="1:61" ht="59.45" customHeight="1" x14ac:dyDescent="0.2">
      <c r="A3" s="44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BH3" s="7"/>
      <c r="BI3" s="7"/>
    </row>
    <row r="4" spans="1:61" ht="34.9" customHeight="1" x14ac:dyDescent="0.2">
      <c r="A4" s="44"/>
      <c r="B4" s="47" t="s">
        <v>69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</row>
    <row r="5" spans="1:61" x14ac:dyDescent="0.2">
      <c r="A5" s="50" t="s">
        <v>1</v>
      </c>
      <c r="B5" s="43" t="s">
        <v>2</v>
      </c>
      <c r="C5" s="43"/>
      <c r="D5" s="43"/>
      <c r="E5" s="43"/>
      <c r="F5" s="43"/>
      <c r="G5" s="43"/>
      <c r="H5" s="43"/>
      <c r="I5" s="43"/>
      <c r="J5" s="43" t="s">
        <v>3</v>
      </c>
      <c r="K5" s="43"/>
      <c r="L5" s="43"/>
      <c r="M5" s="43"/>
      <c r="N5" s="43"/>
      <c r="O5" s="43"/>
      <c r="P5" s="43"/>
      <c r="Q5" s="43"/>
      <c r="R5" s="43" t="s">
        <v>4</v>
      </c>
      <c r="S5" s="43"/>
      <c r="T5" s="43"/>
      <c r="U5" s="43"/>
      <c r="V5" s="43"/>
      <c r="W5" s="43"/>
      <c r="X5" s="43"/>
      <c r="Y5" s="43"/>
      <c r="Z5" s="43" t="s">
        <v>5</v>
      </c>
      <c r="AA5" s="43"/>
      <c r="AB5" s="43"/>
      <c r="AC5" s="43"/>
      <c r="AD5" s="43"/>
      <c r="AE5" s="43"/>
      <c r="AF5" s="43"/>
      <c r="AG5" s="43"/>
      <c r="AH5" s="43" t="s">
        <v>6</v>
      </c>
      <c r="AI5" s="43"/>
      <c r="AJ5" s="43"/>
      <c r="AK5" s="43"/>
      <c r="AL5" s="43"/>
      <c r="AM5" s="43"/>
      <c r="AN5" s="43"/>
      <c r="AO5" s="43"/>
      <c r="AP5" s="43"/>
      <c r="AQ5" s="43"/>
    </row>
    <row r="6" spans="1:61" x14ac:dyDescent="0.2">
      <c r="A6" s="50"/>
      <c r="B6" s="51" t="s">
        <v>7</v>
      </c>
      <c r="C6" s="51"/>
      <c r="D6" s="43" t="s">
        <v>8</v>
      </c>
      <c r="E6" s="43"/>
      <c r="F6" s="43"/>
      <c r="G6" s="43"/>
      <c r="H6" s="43"/>
      <c r="I6" s="43"/>
      <c r="J6" s="51" t="s">
        <v>7</v>
      </c>
      <c r="K6" s="51"/>
      <c r="L6" s="43" t="s">
        <v>8</v>
      </c>
      <c r="M6" s="43"/>
      <c r="N6" s="43"/>
      <c r="O6" s="43"/>
      <c r="P6" s="43"/>
      <c r="Q6" s="43"/>
      <c r="R6" s="51" t="s">
        <v>7</v>
      </c>
      <c r="S6" s="51"/>
      <c r="T6" s="43" t="s">
        <v>8</v>
      </c>
      <c r="U6" s="43"/>
      <c r="V6" s="43"/>
      <c r="W6" s="43"/>
      <c r="X6" s="43"/>
      <c r="Y6" s="43"/>
      <c r="Z6" s="51" t="s">
        <v>7</v>
      </c>
      <c r="AA6" s="51"/>
      <c r="AB6" s="43" t="s">
        <v>8</v>
      </c>
      <c r="AC6" s="43"/>
      <c r="AD6" s="43"/>
      <c r="AE6" s="43"/>
      <c r="AF6" s="43"/>
      <c r="AG6" s="43"/>
      <c r="AH6" s="51" t="s">
        <v>7</v>
      </c>
      <c r="AI6" s="51"/>
      <c r="AJ6" s="51"/>
      <c r="AK6" s="51"/>
      <c r="AL6" s="43" t="s">
        <v>8</v>
      </c>
      <c r="AM6" s="43"/>
      <c r="AN6" s="43"/>
      <c r="AO6" s="43"/>
      <c r="AP6" s="43"/>
      <c r="AQ6" s="43"/>
    </row>
    <row r="7" spans="1:61" s="9" customFormat="1" ht="25.5" x14ac:dyDescent="0.2">
      <c r="A7" s="50"/>
      <c r="B7" s="15" t="s">
        <v>9</v>
      </c>
      <c r="C7" s="15" t="s">
        <v>10</v>
      </c>
      <c r="D7" s="16" t="s">
        <v>11</v>
      </c>
      <c r="E7" s="15" t="s">
        <v>12</v>
      </c>
      <c r="F7" s="16" t="s">
        <v>13</v>
      </c>
      <c r="G7" s="15" t="s">
        <v>12</v>
      </c>
      <c r="H7" s="16" t="s">
        <v>14</v>
      </c>
      <c r="I7" s="15" t="s">
        <v>12</v>
      </c>
      <c r="J7" s="15" t="s">
        <v>9</v>
      </c>
      <c r="K7" s="15" t="s">
        <v>10</v>
      </c>
      <c r="L7" s="16" t="s">
        <v>11</v>
      </c>
      <c r="M7" s="15" t="s">
        <v>12</v>
      </c>
      <c r="N7" s="16" t="s">
        <v>13</v>
      </c>
      <c r="O7" s="15" t="s">
        <v>12</v>
      </c>
      <c r="P7" s="16" t="s">
        <v>14</v>
      </c>
      <c r="Q7" s="15" t="s">
        <v>12</v>
      </c>
      <c r="R7" s="15" t="s">
        <v>9</v>
      </c>
      <c r="S7" s="15" t="s">
        <v>10</v>
      </c>
      <c r="T7" s="16" t="s">
        <v>11</v>
      </c>
      <c r="U7" s="15" t="s">
        <v>12</v>
      </c>
      <c r="V7" s="16" t="s">
        <v>13</v>
      </c>
      <c r="W7" s="15" t="s">
        <v>12</v>
      </c>
      <c r="X7" s="16" t="s">
        <v>14</v>
      </c>
      <c r="Y7" s="15" t="s">
        <v>12</v>
      </c>
      <c r="Z7" s="15" t="s">
        <v>9</v>
      </c>
      <c r="AA7" s="15" t="s">
        <v>10</v>
      </c>
      <c r="AB7" s="16" t="s">
        <v>11</v>
      </c>
      <c r="AC7" s="15" t="s">
        <v>12</v>
      </c>
      <c r="AD7" s="16" t="s">
        <v>13</v>
      </c>
      <c r="AE7" s="15" t="s">
        <v>12</v>
      </c>
      <c r="AF7" s="16" t="s">
        <v>14</v>
      </c>
      <c r="AG7" s="15" t="s">
        <v>12</v>
      </c>
      <c r="AH7" s="15" t="s">
        <v>15</v>
      </c>
      <c r="AI7" s="15" t="s">
        <v>9</v>
      </c>
      <c r="AJ7" s="16" t="s">
        <v>10</v>
      </c>
      <c r="AK7" s="15" t="s">
        <v>12</v>
      </c>
      <c r="AL7" s="16" t="s">
        <v>11</v>
      </c>
      <c r="AM7" s="15" t="s">
        <v>12</v>
      </c>
      <c r="AN7" s="16" t="s">
        <v>16</v>
      </c>
      <c r="AO7" s="15" t="s">
        <v>12</v>
      </c>
      <c r="AP7" s="17" t="s">
        <v>14</v>
      </c>
      <c r="AQ7" s="18" t="s">
        <v>17</v>
      </c>
      <c r="AR7" s="2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</row>
    <row r="8" spans="1:61" s="10" customFormat="1" ht="25.5" x14ac:dyDescent="0.2">
      <c r="A8" s="19" t="s">
        <v>71</v>
      </c>
      <c r="B8" s="20">
        <v>116851419000</v>
      </c>
      <c r="C8" s="21">
        <v>0.88635492393877602</v>
      </c>
      <c r="D8" s="22">
        <v>18537672491</v>
      </c>
      <c r="E8" s="21">
        <v>15.864310976831183</v>
      </c>
      <c r="F8" s="22">
        <v>27757572522</v>
      </c>
      <c r="G8" s="21">
        <v>23.75458745776977</v>
      </c>
      <c r="H8" s="22">
        <v>46295245013</v>
      </c>
      <c r="I8" s="21">
        <v>39.618898434600951</v>
      </c>
      <c r="J8" s="33">
        <v>0</v>
      </c>
      <c r="K8" s="33">
        <v>0</v>
      </c>
      <c r="L8" s="36">
        <v>0</v>
      </c>
      <c r="M8" s="21">
        <v>0</v>
      </c>
      <c r="N8" s="22">
        <v>0</v>
      </c>
      <c r="O8" s="21">
        <v>0</v>
      </c>
      <c r="P8" s="22">
        <v>0</v>
      </c>
      <c r="Q8" s="21">
        <v>0</v>
      </c>
      <c r="R8" s="20">
        <v>81558450000</v>
      </c>
      <c r="S8" s="21">
        <v>0.95161496656029598</v>
      </c>
      <c r="T8" s="22">
        <v>5327618468</v>
      </c>
      <c r="U8" s="21">
        <v>6.5322703754178759</v>
      </c>
      <c r="V8" s="22">
        <v>48333013690</v>
      </c>
      <c r="W8" s="21">
        <v>59.261810014780814</v>
      </c>
      <c r="X8" s="22">
        <v>53660632158</v>
      </c>
      <c r="Y8" s="21">
        <v>65.794080390198687</v>
      </c>
      <c r="Z8" s="22">
        <v>0</v>
      </c>
      <c r="AA8" s="21">
        <v>0</v>
      </c>
      <c r="AB8" s="22">
        <v>0</v>
      </c>
      <c r="AC8" s="21">
        <v>0</v>
      </c>
      <c r="AD8" s="22">
        <v>0</v>
      </c>
      <c r="AE8" s="21">
        <v>0</v>
      </c>
      <c r="AF8" s="22">
        <v>0</v>
      </c>
      <c r="AG8" s="21">
        <v>0</v>
      </c>
      <c r="AH8" s="22">
        <v>198409869000</v>
      </c>
      <c r="AI8" s="22">
        <v>198409869000</v>
      </c>
      <c r="AJ8" s="21">
        <v>0.91206586571592208</v>
      </c>
      <c r="AK8" s="19"/>
      <c r="AL8" s="22">
        <v>23865290959</v>
      </c>
      <c r="AM8" s="21">
        <v>12.028278169469484</v>
      </c>
      <c r="AN8" s="22">
        <v>76090586212</v>
      </c>
      <c r="AO8" s="21">
        <v>38.350202333937332</v>
      </c>
      <c r="AP8" s="22">
        <v>99955877171</v>
      </c>
      <c r="AQ8" s="21">
        <v>50.378480503406806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61" s="10" customFormat="1" ht="26.25" thickBot="1" x14ac:dyDescent="0.25">
      <c r="A9" s="19" t="s">
        <v>72</v>
      </c>
      <c r="B9" s="20">
        <v>14982247000</v>
      </c>
      <c r="C9" s="21">
        <v>0.113645076061224</v>
      </c>
      <c r="D9" s="22">
        <v>1827450077</v>
      </c>
      <c r="E9" s="21">
        <v>12.197436586114218</v>
      </c>
      <c r="F9" s="22">
        <v>938231433</v>
      </c>
      <c r="G9" s="21">
        <v>6.2622878464091531</v>
      </c>
      <c r="H9" s="22">
        <v>2765681510</v>
      </c>
      <c r="I9" s="21">
        <v>18.459724432523373</v>
      </c>
      <c r="J9" s="33">
        <v>0</v>
      </c>
      <c r="K9" s="33">
        <v>0</v>
      </c>
      <c r="L9" s="36">
        <v>0</v>
      </c>
      <c r="M9" s="21">
        <v>0</v>
      </c>
      <c r="N9" s="22">
        <v>0</v>
      </c>
      <c r="O9" s="21">
        <v>0</v>
      </c>
      <c r="P9" s="22">
        <v>0</v>
      </c>
      <c r="Q9" s="21">
        <v>0</v>
      </c>
      <c r="R9" s="20">
        <v>4146854000</v>
      </c>
      <c r="S9" s="21">
        <v>4.8385033439704038E-2</v>
      </c>
      <c r="T9" s="22">
        <v>246474545</v>
      </c>
      <c r="U9" s="21">
        <v>5.943651380058232</v>
      </c>
      <c r="V9" s="22">
        <v>2434106354</v>
      </c>
      <c r="W9" s="21">
        <v>58.697662227799675</v>
      </c>
      <c r="X9" s="22">
        <v>2680580899</v>
      </c>
      <c r="Y9" s="21">
        <v>64.64131360785791</v>
      </c>
      <c r="Z9" s="22">
        <v>0</v>
      </c>
      <c r="AA9" s="21">
        <v>0</v>
      </c>
      <c r="AB9" s="22">
        <v>0</v>
      </c>
      <c r="AC9" s="21">
        <v>0</v>
      </c>
      <c r="AD9" s="22">
        <v>0</v>
      </c>
      <c r="AE9" s="21">
        <v>0</v>
      </c>
      <c r="AF9" s="22">
        <v>0</v>
      </c>
      <c r="AG9" s="21">
        <v>0</v>
      </c>
      <c r="AH9" s="22">
        <v>19129101000</v>
      </c>
      <c r="AI9" s="22">
        <v>19129101000</v>
      </c>
      <c r="AJ9" s="21">
        <v>8.7934134284077925E-2</v>
      </c>
      <c r="AK9" s="19"/>
      <c r="AL9" s="22">
        <v>2073924622</v>
      </c>
      <c r="AM9" s="21">
        <v>10.841725505030269</v>
      </c>
      <c r="AN9" s="22">
        <v>3372337787</v>
      </c>
      <c r="AO9" s="21">
        <v>17.629358468022101</v>
      </c>
      <c r="AP9" s="22">
        <v>5446262409</v>
      </c>
      <c r="AQ9" s="21">
        <v>28.471083973052369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61" s="11" customFormat="1" ht="13.5" thickBot="1" x14ac:dyDescent="0.25">
      <c r="A10" s="41" t="s">
        <v>35</v>
      </c>
      <c r="B10" s="24">
        <v>131833666000</v>
      </c>
      <c r="C10" s="25">
        <v>1</v>
      </c>
      <c r="D10" s="24">
        <v>20365122568</v>
      </c>
      <c r="E10" s="25">
        <v>15.4475887577912</v>
      </c>
      <c r="F10" s="24">
        <v>28695803955</v>
      </c>
      <c r="G10" s="25">
        <v>21.766673737950974</v>
      </c>
      <c r="H10" s="24">
        <v>49060926523</v>
      </c>
      <c r="I10" s="25">
        <v>37.214262495742176</v>
      </c>
      <c r="J10" s="34">
        <v>0</v>
      </c>
      <c r="K10" s="34">
        <v>0</v>
      </c>
      <c r="L10" s="37">
        <v>0</v>
      </c>
      <c r="M10" s="25">
        <v>0</v>
      </c>
      <c r="N10" s="24">
        <v>0</v>
      </c>
      <c r="O10" s="25">
        <v>0</v>
      </c>
      <c r="P10" s="24">
        <v>0</v>
      </c>
      <c r="Q10" s="25">
        <v>0</v>
      </c>
      <c r="R10" s="24">
        <v>85705304000</v>
      </c>
      <c r="S10" s="25">
        <v>1</v>
      </c>
      <c r="T10" s="24">
        <v>5574093013</v>
      </c>
      <c r="U10" s="25">
        <v>6.5037900256441548</v>
      </c>
      <c r="V10" s="24">
        <v>50767120044</v>
      </c>
      <c r="W10" s="25">
        <v>59.234513705242797</v>
      </c>
      <c r="X10" s="24">
        <v>56341213057</v>
      </c>
      <c r="Y10" s="25">
        <v>65.738303730886955</v>
      </c>
      <c r="Z10" s="24">
        <v>0</v>
      </c>
      <c r="AA10" s="25">
        <v>0</v>
      </c>
      <c r="AB10" s="24">
        <v>0</v>
      </c>
      <c r="AC10" s="25">
        <v>0</v>
      </c>
      <c r="AD10" s="24">
        <v>0</v>
      </c>
      <c r="AE10" s="25">
        <v>0</v>
      </c>
      <c r="AF10" s="24">
        <v>0</v>
      </c>
      <c r="AG10" s="25">
        <v>0</v>
      </c>
      <c r="AH10" s="24">
        <f>SUM(AH8:AH9)</f>
        <v>217538970000</v>
      </c>
      <c r="AI10" s="24">
        <f>SUM(AI8:AI9)</f>
        <v>217538970000</v>
      </c>
      <c r="AJ10" s="25">
        <v>1</v>
      </c>
      <c r="AK10" s="23"/>
      <c r="AL10" s="24">
        <v>25939215581</v>
      </c>
      <c r="AM10" s="25">
        <v>11.923939688139555</v>
      </c>
      <c r="AN10" s="24">
        <v>79462923999</v>
      </c>
      <c r="AO10" s="25">
        <v>36.528132866952525</v>
      </c>
      <c r="AP10" s="24">
        <v>105402139580</v>
      </c>
      <c r="AQ10" s="25">
        <v>48.452072555092087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61" x14ac:dyDescent="0.2">
      <c r="A11" s="19" t="s">
        <v>73</v>
      </c>
      <c r="B11" s="20">
        <v>150893621000</v>
      </c>
      <c r="C11" s="21">
        <v>0.82419027529064315</v>
      </c>
      <c r="D11" s="21">
        <v>0</v>
      </c>
      <c r="E11" s="21">
        <v>16.361271720691228</v>
      </c>
      <c r="F11" s="22">
        <v>6504647611</v>
      </c>
      <c r="G11" s="21">
        <v>4.3107505591637967</v>
      </c>
      <c r="H11" s="22">
        <v>31192762952</v>
      </c>
      <c r="I11" s="21">
        <v>20.672022279855025</v>
      </c>
      <c r="J11" s="33">
        <v>0</v>
      </c>
      <c r="K11" s="33">
        <v>0</v>
      </c>
      <c r="L11" s="36">
        <v>0</v>
      </c>
      <c r="M11" s="21">
        <v>0</v>
      </c>
      <c r="N11" s="22">
        <v>0</v>
      </c>
      <c r="O11" s="21">
        <v>0</v>
      </c>
      <c r="P11" s="22">
        <v>0</v>
      </c>
      <c r="Q11" s="21">
        <v>0</v>
      </c>
      <c r="R11" s="20">
        <v>72446639000</v>
      </c>
      <c r="S11" s="21">
        <v>0.63528572900012292</v>
      </c>
      <c r="T11" s="22">
        <v>8029727932</v>
      </c>
      <c r="U11" s="21">
        <v>11.083644518001726</v>
      </c>
      <c r="V11" s="22">
        <v>27676585404</v>
      </c>
      <c r="W11" s="21">
        <v>38.202718284833061</v>
      </c>
      <c r="X11" s="22">
        <v>35706313336</v>
      </c>
      <c r="Y11" s="21">
        <v>49.286362802834788</v>
      </c>
      <c r="Z11" s="22">
        <v>0</v>
      </c>
      <c r="AA11" s="21">
        <v>0</v>
      </c>
      <c r="AB11" s="22">
        <v>0</v>
      </c>
      <c r="AC11" s="21">
        <v>0</v>
      </c>
      <c r="AD11" s="22">
        <v>0</v>
      </c>
      <c r="AE11" s="21">
        <v>0</v>
      </c>
      <c r="AF11" s="22">
        <v>0</v>
      </c>
      <c r="AG11" s="21">
        <v>0</v>
      </c>
      <c r="AH11" s="22">
        <v>223340260000</v>
      </c>
      <c r="AI11" s="22">
        <v>223340260000</v>
      </c>
      <c r="AJ11" s="21">
        <v>0.7516863987650575</v>
      </c>
      <c r="AK11" s="19"/>
      <c r="AL11" s="22">
        <v>32717843273</v>
      </c>
      <c r="AM11" s="21">
        <v>14.64932622224045</v>
      </c>
      <c r="AN11" s="22">
        <v>34181233015</v>
      </c>
      <c r="AO11" s="21">
        <v>15.304555038576565</v>
      </c>
      <c r="AP11" s="22">
        <v>66899076288</v>
      </c>
      <c r="AQ11" s="21">
        <v>29.953881260817017</v>
      </c>
    </row>
    <row r="12" spans="1:61" ht="25.5" x14ac:dyDescent="0.2">
      <c r="A12" s="19" t="s">
        <v>74</v>
      </c>
      <c r="B12" s="20">
        <v>14190126000</v>
      </c>
      <c r="C12" s="21">
        <v>7.7507344424777982E-2</v>
      </c>
      <c r="D12" s="22">
        <v>2395197445</v>
      </c>
      <c r="E12" s="21">
        <v>16.879324714946154</v>
      </c>
      <c r="F12" s="22">
        <v>217505760</v>
      </c>
      <c r="G12" s="21">
        <v>1.5327965375360302</v>
      </c>
      <c r="H12" s="22">
        <v>2612703205</v>
      </c>
      <c r="I12" s="21">
        <v>18.412121252482184</v>
      </c>
      <c r="J12" s="33">
        <v>0</v>
      </c>
      <c r="K12" s="33">
        <v>0</v>
      </c>
      <c r="L12" s="36">
        <v>0</v>
      </c>
      <c r="M12" s="21">
        <v>0</v>
      </c>
      <c r="N12" s="22">
        <v>0</v>
      </c>
      <c r="O12" s="21">
        <v>0</v>
      </c>
      <c r="P12" s="22">
        <v>0</v>
      </c>
      <c r="Q12" s="21">
        <v>0</v>
      </c>
      <c r="R12" s="20">
        <v>23010271000</v>
      </c>
      <c r="S12" s="21">
        <v>0.20177743216942595</v>
      </c>
      <c r="T12" s="22">
        <v>1913734989</v>
      </c>
      <c r="U12" s="21">
        <v>8.3168728825488412</v>
      </c>
      <c r="V12" s="22">
        <v>17309696256</v>
      </c>
      <c r="W12" s="21">
        <v>75.225955643894849</v>
      </c>
      <c r="X12" s="22">
        <v>19223431245</v>
      </c>
      <c r="Y12" s="21">
        <v>83.542828526443685</v>
      </c>
      <c r="Z12" s="22">
        <v>0</v>
      </c>
      <c r="AA12" s="21">
        <v>0</v>
      </c>
      <c r="AB12" s="22">
        <v>0</v>
      </c>
      <c r="AC12" s="21">
        <v>0</v>
      </c>
      <c r="AD12" s="22">
        <v>0</v>
      </c>
      <c r="AE12" s="21">
        <v>0</v>
      </c>
      <c r="AF12" s="22">
        <v>0</v>
      </c>
      <c r="AG12" s="21">
        <v>0</v>
      </c>
      <c r="AH12" s="22">
        <v>37200397000</v>
      </c>
      <c r="AI12" s="22">
        <v>37200397000</v>
      </c>
      <c r="AJ12" s="21">
        <v>0.12520372481683531</v>
      </c>
      <c r="AK12" s="19"/>
      <c r="AL12" s="22">
        <v>4308932434</v>
      </c>
      <c r="AM12" s="21">
        <v>11.583028089727106</v>
      </c>
      <c r="AN12" s="22">
        <v>17527202016</v>
      </c>
      <c r="AO12" s="21">
        <v>47.115631631565655</v>
      </c>
      <c r="AP12" s="22">
        <v>21836134450</v>
      </c>
      <c r="AQ12" s="21">
        <v>58.698659721292756</v>
      </c>
    </row>
    <row r="13" spans="1:61" ht="26.25" thickBot="1" x14ac:dyDescent="0.25">
      <c r="A13" s="19" t="s">
        <v>75</v>
      </c>
      <c r="B13" s="20">
        <v>17997303000</v>
      </c>
      <c r="C13" s="21">
        <v>9.8302380284578883E-2</v>
      </c>
      <c r="D13" s="22">
        <v>2485837714</v>
      </c>
      <c r="E13" s="21">
        <v>13.812279062035019</v>
      </c>
      <c r="F13" s="22">
        <v>1197293404</v>
      </c>
      <c r="G13" s="21">
        <v>6.6526268074722088</v>
      </c>
      <c r="H13" s="22">
        <v>3683131118</v>
      </c>
      <c r="I13" s="21">
        <v>20.464905869507223</v>
      </c>
      <c r="J13" s="33">
        <v>0</v>
      </c>
      <c r="K13" s="33">
        <v>0</v>
      </c>
      <c r="L13" s="36">
        <v>0</v>
      </c>
      <c r="M13" s="21">
        <v>0</v>
      </c>
      <c r="N13" s="22">
        <v>0</v>
      </c>
      <c r="O13" s="21">
        <v>0</v>
      </c>
      <c r="P13" s="22">
        <v>0</v>
      </c>
      <c r="Q13" s="21">
        <v>0</v>
      </c>
      <c r="R13" s="20">
        <v>18580972000</v>
      </c>
      <c r="S13" s="21">
        <v>0.1629368388304511</v>
      </c>
      <c r="T13" s="22">
        <v>548288491</v>
      </c>
      <c r="U13" s="21">
        <v>2.9508062925879228</v>
      </c>
      <c r="V13" s="22">
        <v>7823488069</v>
      </c>
      <c r="W13" s="21">
        <v>42.104837513344293</v>
      </c>
      <c r="X13" s="22">
        <v>8371776560</v>
      </c>
      <c r="Y13" s="21">
        <v>45.05564380593222</v>
      </c>
      <c r="Z13" s="22">
        <v>0</v>
      </c>
      <c r="AA13" s="21">
        <v>0</v>
      </c>
      <c r="AB13" s="22">
        <v>0</v>
      </c>
      <c r="AC13" s="21">
        <v>0</v>
      </c>
      <c r="AD13" s="22">
        <v>0</v>
      </c>
      <c r="AE13" s="21">
        <v>0</v>
      </c>
      <c r="AF13" s="22">
        <v>0</v>
      </c>
      <c r="AG13" s="21">
        <v>0</v>
      </c>
      <c r="AH13" s="22">
        <v>35159875000</v>
      </c>
      <c r="AI13" s="22">
        <v>36578275000</v>
      </c>
      <c r="AJ13" s="21">
        <v>0.12310987641810721</v>
      </c>
      <c r="AK13" s="19"/>
      <c r="AL13" s="22">
        <v>3034126205</v>
      </c>
      <c r="AM13" s="21">
        <v>8.294885980817849</v>
      </c>
      <c r="AN13" s="22">
        <v>9020781473</v>
      </c>
      <c r="AO13" s="21">
        <v>24.661582518585142</v>
      </c>
      <c r="AP13" s="22">
        <v>12054907678</v>
      </c>
      <c r="AQ13" s="21">
        <v>32.956468499402988</v>
      </c>
    </row>
    <row r="14" spans="1:61" s="11" customFormat="1" ht="13.5" thickBot="1" x14ac:dyDescent="0.25">
      <c r="A14" s="41" t="s">
        <v>33</v>
      </c>
      <c r="B14" s="27">
        <v>183081050000</v>
      </c>
      <c r="C14" s="28">
        <v>1</v>
      </c>
      <c r="D14" s="27">
        <v>29569150500</v>
      </c>
      <c r="E14" s="28">
        <v>16.150852586873409</v>
      </c>
      <c r="F14" s="27">
        <v>7919446775</v>
      </c>
      <c r="G14" s="28">
        <v>4.3256507295539333</v>
      </c>
      <c r="H14" s="27">
        <v>37488597275</v>
      </c>
      <c r="I14" s="28">
        <v>20.47650331642734</v>
      </c>
      <c r="J14" s="35">
        <v>0</v>
      </c>
      <c r="K14" s="35">
        <v>0</v>
      </c>
      <c r="L14" s="38">
        <v>0</v>
      </c>
      <c r="M14" s="28">
        <v>0</v>
      </c>
      <c r="N14" s="27">
        <v>0</v>
      </c>
      <c r="O14" s="28">
        <v>0</v>
      </c>
      <c r="P14" s="27">
        <v>0</v>
      </c>
      <c r="Q14" s="28">
        <v>0</v>
      </c>
      <c r="R14" s="27">
        <v>114037882000</v>
      </c>
      <c r="S14" s="28">
        <v>1</v>
      </c>
      <c r="T14" s="27">
        <v>10491751412</v>
      </c>
      <c r="U14" s="28">
        <v>9.2002334908324581</v>
      </c>
      <c r="V14" s="27">
        <v>52809769729</v>
      </c>
      <c r="W14" s="28">
        <v>46.308971021576852</v>
      </c>
      <c r="X14" s="27">
        <v>63301521141</v>
      </c>
      <c r="Y14" s="28">
        <v>55.509204512409305</v>
      </c>
      <c r="Z14" s="27">
        <v>0</v>
      </c>
      <c r="AA14" s="28">
        <v>0</v>
      </c>
      <c r="AB14" s="27">
        <v>0</v>
      </c>
      <c r="AC14" s="28">
        <v>0</v>
      </c>
      <c r="AD14" s="27">
        <v>0</v>
      </c>
      <c r="AE14" s="28">
        <v>0</v>
      </c>
      <c r="AF14" s="27">
        <v>0</v>
      </c>
      <c r="AG14" s="28">
        <v>0</v>
      </c>
      <c r="AH14" s="24">
        <f>SUM(AH11:AH13)</f>
        <v>295700532000</v>
      </c>
      <c r="AI14" s="24">
        <f>SUM(AI11:AI13)</f>
        <v>297118932000</v>
      </c>
      <c r="AJ14" s="28">
        <v>1</v>
      </c>
      <c r="AK14" s="26"/>
      <c r="AL14" s="27">
        <v>40060901912</v>
      </c>
      <c r="AM14" s="28">
        <v>13.483119921823089</v>
      </c>
      <c r="AN14" s="27">
        <v>60729216504</v>
      </c>
      <c r="AO14" s="28">
        <v>20.439362815157132</v>
      </c>
      <c r="AP14" s="27">
        <v>100790118416</v>
      </c>
      <c r="AQ14" s="28">
        <v>33.922482736980221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61" x14ac:dyDescent="0.2">
      <c r="A15" s="19" t="s">
        <v>76</v>
      </c>
      <c r="B15" s="20">
        <v>502013573000</v>
      </c>
      <c r="C15" s="21">
        <v>0.42181402940737317</v>
      </c>
      <c r="D15" s="22">
        <v>86871082286</v>
      </c>
      <c r="E15" s="21">
        <v>17.304528594090424</v>
      </c>
      <c r="F15" s="22">
        <v>35764570743</v>
      </c>
      <c r="G15" s="21">
        <v>7.1242238589831919</v>
      </c>
      <c r="H15" s="22">
        <v>122635653029</v>
      </c>
      <c r="I15" s="21">
        <v>24.428752453073617</v>
      </c>
      <c r="J15" s="33">
        <v>1361817349000</v>
      </c>
      <c r="K15" s="33">
        <v>0</v>
      </c>
      <c r="L15" s="36">
        <v>146731203926</v>
      </c>
      <c r="M15" s="21">
        <v>10.77466108312885</v>
      </c>
      <c r="N15" s="22">
        <v>998893000</v>
      </c>
      <c r="O15" s="21">
        <v>7.3349998128126356E-2</v>
      </c>
      <c r="P15" s="22">
        <v>147730096926</v>
      </c>
      <c r="Q15" s="21">
        <v>10.848011081256976</v>
      </c>
      <c r="R15" s="20">
        <v>5079791077000</v>
      </c>
      <c r="S15" s="21">
        <v>0.9869457916926766</v>
      </c>
      <c r="T15" s="22">
        <v>207166622809</v>
      </c>
      <c r="U15" s="21">
        <v>4.0782508506500923</v>
      </c>
      <c r="V15" s="22">
        <v>557975963635</v>
      </c>
      <c r="W15" s="21">
        <v>10.984230555492195</v>
      </c>
      <c r="X15" s="22">
        <v>765142586444</v>
      </c>
      <c r="Y15" s="21">
        <v>15.062481406142286</v>
      </c>
      <c r="Z15" s="22">
        <v>0</v>
      </c>
      <c r="AA15" s="21">
        <v>0</v>
      </c>
      <c r="AB15" s="22">
        <v>0</v>
      </c>
      <c r="AC15" s="21">
        <v>0</v>
      </c>
      <c r="AD15" s="22">
        <v>0</v>
      </c>
      <c r="AE15" s="21">
        <v>0</v>
      </c>
      <c r="AF15" s="22">
        <v>0</v>
      </c>
      <c r="AG15" s="21">
        <v>0</v>
      </c>
      <c r="AH15" s="22">
        <v>6943621999000</v>
      </c>
      <c r="AI15" s="22">
        <v>6943621999000</v>
      </c>
      <c r="AJ15" s="21">
        <v>0.87177352378616568</v>
      </c>
      <c r="AK15" s="19"/>
      <c r="AL15" s="22">
        <v>440768909021</v>
      </c>
      <c r="AM15" s="21">
        <v>6.3478240763174929</v>
      </c>
      <c r="AN15" s="22">
        <v>594739427378</v>
      </c>
      <c r="AO15" s="21">
        <v>8.5652621566043301</v>
      </c>
      <c r="AP15" s="22">
        <v>1035508336399</v>
      </c>
      <c r="AQ15" s="21">
        <v>14.91308623292182</v>
      </c>
    </row>
    <row r="16" spans="1:61" ht="25.5" x14ac:dyDescent="0.2">
      <c r="A16" s="19" t="s">
        <v>77</v>
      </c>
      <c r="B16" s="20">
        <v>601005286000</v>
      </c>
      <c r="C16" s="21">
        <v>0.50499124927602457</v>
      </c>
      <c r="D16" s="22">
        <v>112834857896</v>
      </c>
      <c r="E16" s="21">
        <v>18.774353657847861</v>
      </c>
      <c r="F16" s="22">
        <v>9769132178</v>
      </c>
      <c r="G16" s="21">
        <v>1.6254652672056533</v>
      </c>
      <c r="H16" s="22">
        <v>122603990074</v>
      </c>
      <c r="I16" s="21">
        <v>20.399818925053516</v>
      </c>
      <c r="J16" s="33">
        <v>188670305000</v>
      </c>
      <c r="K16" s="33">
        <v>0</v>
      </c>
      <c r="L16" s="36">
        <v>85136262000</v>
      </c>
      <c r="M16" s="21">
        <v>45.124357009970382</v>
      </c>
      <c r="N16" s="22">
        <v>0</v>
      </c>
      <c r="O16" s="21">
        <v>0</v>
      </c>
      <c r="P16" s="22">
        <v>85136262000</v>
      </c>
      <c r="Q16" s="21">
        <v>45.124357009970382</v>
      </c>
      <c r="R16" s="20">
        <v>4710350000</v>
      </c>
      <c r="S16" s="21">
        <v>9.1516758060158291E-4</v>
      </c>
      <c r="T16" s="22">
        <v>194945893</v>
      </c>
      <c r="U16" s="21">
        <v>4.1386710753977942</v>
      </c>
      <c r="V16" s="22">
        <v>2374452967</v>
      </c>
      <c r="W16" s="21">
        <v>50.409268249705441</v>
      </c>
      <c r="X16" s="22">
        <v>2569398860</v>
      </c>
      <c r="Y16" s="21">
        <v>54.547939325103236</v>
      </c>
      <c r="Z16" s="22">
        <v>0</v>
      </c>
      <c r="AA16" s="21">
        <v>0</v>
      </c>
      <c r="AB16" s="22">
        <v>0</v>
      </c>
      <c r="AC16" s="21">
        <v>0</v>
      </c>
      <c r="AD16" s="22">
        <v>0</v>
      </c>
      <c r="AE16" s="21">
        <v>0</v>
      </c>
      <c r="AF16" s="22">
        <v>0</v>
      </c>
      <c r="AG16" s="21">
        <v>0</v>
      </c>
      <c r="AH16" s="22">
        <v>794385941000</v>
      </c>
      <c r="AI16" s="22">
        <v>794385941000</v>
      </c>
      <c r="AJ16" s="21">
        <v>9.973535874094161E-2</v>
      </c>
      <c r="AK16" s="19"/>
      <c r="AL16" s="22">
        <v>198166065789</v>
      </c>
      <c r="AM16" s="21">
        <v>24.945817336538184</v>
      </c>
      <c r="AN16" s="22">
        <v>12143585145</v>
      </c>
      <c r="AO16" s="21">
        <v>1.5286757378552347</v>
      </c>
      <c r="AP16" s="22">
        <v>210309650934</v>
      </c>
      <c r="AQ16" s="21">
        <v>26.474493074393418</v>
      </c>
    </row>
    <row r="17" spans="1:59" ht="25.5" x14ac:dyDescent="0.2">
      <c r="A17" s="19" t="s">
        <v>78</v>
      </c>
      <c r="B17" s="20">
        <v>67004510000</v>
      </c>
      <c r="C17" s="21">
        <v>5.6300155756080786E-2</v>
      </c>
      <c r="D17" s="22">
        <v>12789521367</v>
      </c>
      <c r="E17" s="21">
        <v>19.087553012476324</v>
      </c>
      <c r="F17" s="22">
        <v>5333548929</v>
      </c>
      <c r="G17" s="21">
        <v>7.9599849756382071</v>
      </c>
      <c r="H17" s="22">
        <v>18123070296</v>
      </c>
      <c r="I17" s="21">
        <v>27.047537988114534</v>
      </c>
      <c r="J17" s="33">
        <v>0</v>
      </c>
      <c r="K17" s="33">
        <v>0</v>
      </c>
      <c r="L17" s="36">
        <v>0</v>
      </c>
      <c r="M17" s="21">
        <v>0</v>
      </c>
      <c r="N17" s="22">
        <v>0</v>
      </c>
      <c r="O17" s="21">
        <v>0</v>
      </c>
      <c r="P17" s="22">
        <v>0</v>
      </c>
      <c r="Q17" s="21">
        <v>0</v>
      </c>
      <c r="R17" s="20">
        <v>50999036000</v>
      </c>
      <c r="S17" s="21">
        <v>9.9085342679701132E-3</v>
      </c>
      <c r="T17" s="22">
        <v>1562921825</v>
      </c>
      <c r="U17" s="21">
        <v>3.0646105251871818</v>
      </c>
      <c r="V17" s="22">
        <v>23080263065</v>
      </c>
      <c r="W17" s="21">
        <v>45.256273206811201</v>
      </c>
      <c r="X17" s="22">
        <v>24643184890</v>
      </c>
      <c r="Y17" s="21">
        <v>48.320883731998386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118003546000</v>
      </c>
      <c r="AI17" s="22">
        <v>118003546000</v>
      </c>
      <c r="AJ17" s="21">
        <v>1.4815375481340758E-2</v>
      </c>
      <c r="AK17" s="19"/>
      <c r="AL17" s="22">
        <v>14352443192</v>
      </c>
      <c r="AM17" s="21">
        <v>12.162721950745446</v>
      </c>
      <c r="AN17" s="22">
        <v>28413811994</v>
      </c>
      <c r="AO17" s="21">
        <v>24.078778102142795</v>
      </c>
      <c r="AP17" s="22">
        <v>42766255186</v>
      </c>
      <c r="AQ17" s="21">
        <v>36.241500052888242</v>
      </c>
    </row>
    <row r="18" spans="1:59" ht="13.5" thickBot="1" x14ac:dyDescent="0.25">
      <c r="A18" s="19" t="s">
        <v>79</v>
      </c>
      <c r="B18" s="20">
        <v>20106731000</v>
      </c>
      <c r="C18" s="21">
        <v>1.6894565560521494E-2</v>
      </c>
      <c r="D18" s="22">
        <v>3703549266</v>
      </c>
      <c r="E18" s="21">
        <v>18.419450014027642</v>
      </c>
      <c r="F18" s="22">
        <v>2719786407</v>
      </c>
      <c r="G18" s="21">
        <v>13.526745879277941</v>
      </c>
      <c r="H18" s="22">
        <v>6423335673</v>
      </c>
      <c r="I18" s="21">
        <v>31.946195893305578</v>
      </c>
      <c r="J18" s="33">
        <v>0</v>
      </c>
      <c r="K18" s="33">
        <v>0</v>
      </c>
      <c r="L18" s="36">
        <v>0</v>
      </c>
      <c r="M18" s="21">
        <v>0</v>
      </c>
      <c r="N18" s="22">
        <v>0</v>
      </c>
      <c r="O18" s="21">
        <v>0</v>
      </c>
      <c r="P18" s="22">
        <v>0</v>
      </c>
      <c r="Q18" s="21">
        <v>0</v>
      </c>
      <c r="R18" s="20">
        <v>11480374000</v>
      </c>
      <c r="S18" s="21">
        <v>2.2305064587517525E-3</v>
      </c>
      <c r="T18" s="22">
        <v>2528642315</v>
      </c>
      <c r="U18" s="21">
        <v>22.025783437020433</v>
      </c>
      <c r="V18" s="22">
        <v>124014687</v>
      </c>
      <c r="W18" s="21">
        <v>1.0802321161314081</v>
      </c>
      <c r="X18" s="22">
        <v>2652657002</v>
      </c>
      <c r="Y18" s="21">
        <v>23.106015553151842</v>
      </c>
      <c r="Z18" s="22">
        <v>77339331000</v>
      </c>
      <c r="AA18" s="21">
        <v>1</v>
      </c>
      <c r="AB18" s="22">
        <v>9955766121</v>
      </c>
      <c r="AC18" s="21">
        <v>12.872837135092363</v>
      </c>
      <c r="AD18" s="22">
        <v>19194326034</v>
      </c>
      <c r="AE18" s="21">
        <v>24.818324371075825</v>
      </c>
      <c r="AF18" s="22">
        <v>29150092155</v>
      </c>
      <c r="AG18" s="21">
        <v>37.691161506168186</v>
      </c>
      <c r="AH18" s="22">
        <v>108926436000</v>
      </c>
      <c r="AI18" s="22">
        <v>108926436000</v>
      </c>
      <c r="AJ18" s="21">
        <v>1.3675741991551959E-2</v>
      </c>
      <c r="AK18" s="19"/>
      <c r="AL18" s="22">
        <v>16187957702</v>
      </c>
      <c r="AM18" s="21">
        <v>14.861367264416877</v>
      </c>
      <c r="AN18" s="22">
        <v>22038127128</v>
      </c>
      <c r="AO18" s="21">
        <v>20.232119894200888</v>
      </c>
      <c r="AP18" s="22">
        <v>38226084830</v>
      </c>
      <c r="AQ18" s="21">
        <v>35.093487158617762</v>
      </c>
    </row>
    <row r="19" spans="1:59" s="14" customFormat="1" ht="13.5" thickBot="1" x14ac:dyDescent="0.25">
      <c r="A19" s="41" t="s">
        <v>36</v>
      </c>
      <c r="B19" s="24">
        <v>1190130100000</v>
      </c>
      <c r="C19" s="25">
        <v>1</v>
      </c>
      <c r="D19" s="24">
        <v>216199010815</v>
      </c>
      <c r="E19" s="25">
        <v>18.165998054750485</v>
      </c>
      <c r="F19" s="24">
        <v>53587038257</v>
      </c>
      <c r="G19" s="25">
        <v>4.5026201973212849</v>
      </c>
      <c r="H19" s="24">
        <v>269786049072</v>
      </c>
      <c r="I19" s="25">
        <v>22.66861825207177</v>
      </c>
      <c r="J19" s="34">
        <v>1550487654000</v>
      </c>
      <c r="K19" s="34">
        <v>0</v>
      </c>
      <c r="L19" s="37">
        <v>0</v>
      </c>
      <c r="M19" s="25">
        <v>0</v>
      </c>
      <c r="N19" s="24">
        <v>0</v>
      </c>
      <c r="O19" s="25">
        <v>0</v>
      </c>
      <c r="P19" s="24">
        <v>0</v>
      </c>
      <c r="Q19" s="25">
        <v>0</v>
      </c>
      <c r="R19" s="24">
        <v>5146980837000</v>
      </c>
      <c r="S19" s="25">
        <v>1</v>
      </c>
      <c r="T19" s="24">
        <v>211453132842</v>
      </c>
      <c r="U19" s="25">
        <v>4.1082945427333053</v>
      </c>
      <c r="V19" s="24">
        <v>583554694354</v>
      </c>
      <c r="W19" s="25">
        <v>11.337805848411399</v>
      </c>
      <c r="X19" s="24">
        <v>795007827196</v>
      </c>
      <c r="Y19" s="25">
        <v>15.446100391144704</v>
      </c>
      <c r="Z19" s="24">
        <v>77339331000</v>
      </c>
      <c r="AA19" s="25">
        <v>1</v>
      </c>
      <c r="AB19" s="24">
        <v>9955766121</v>
      </c>
      <c r="AC19" s="25">
        <v>12.872837135092363</v>
      </c>
      <c r="AD19" s="24">
        <v>19194326034</v>
      </c>
      <c r="AE19" s="25">
        <v>24.818324371075825</v>
      </c>
      <c r="AF19" s="24">
        <v>29150092155</v>
      </c>
      <c r="AG19" s="25">
        <v>37.691161506168186</v>
      </c>
      <c r="AH19" s="24">
        <f>SUM(AH15:AH18)</f>
        <v>7964937922000</v>
      </c>
      <c r="AI19" s="24">
        <f>SUM(AI15:AI18)</f>
        <v>7964937922000</v>
      </c>
      <c r="AJ19" s="25">
        <v>1</v>
      </c>
      <c r="AK19" s="23"/>
      <c r="AL19" s="24">
        <v>669475375704</v>
      </c>
      <c r="AM19" s="25">
        <v>8.4052805214569002</v>
      </c>
      <c r="AN19" s="24">
        <v>657334951645</v>
      </c>
      <c r="AO19" s="25">
        <v>8.252857185859181</v>
      </c>
      <c r="AP19" s="24">
        <v>1326810327349</v>
      </c>
      <c r="AQ19" s="25">
        <v>16.658137707316083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s="11" customFormat="1" ht="13.5" thickBot="1" x14ac:dyDescent="0.25">
      <c r="A20" s="19" t="s">
        <v>80</v>
      </c>
      <c r="B20" s="20">
        <v>103556093000</v>
      </c>
      <c r="C20" s="21">
        <v>1</v>
      </c>
      <c r="D20" s="22">
        <v>16319420146</v>
      </c>
      <c r="E20" s="21">
        <v>15.759014919576003</v>
      </c>
      <c r="F20" s="22">
        <v>5351698304</v>
      </c>
      <c r="G20" s="21">
        <v>5.1679221849360424</v>
      </c>
      <c r="H20" s="22">
        <v>21671118450</v>
      </c>
      <c r="I20" s="21">
        <v>20.926937104512046</v>
      </c>
      <c r="J20" s="33">
        <v>0</v>
      </c>
      <c r="K20" s="33">
        <v>0</v>
      </c>
      <c r="L20" s="36">
        <v>0</v>
      </c>
      <c r="M20" s="21">
        <v>0</v>
      </c>
      <c r="N20" s="22">
        <v>0</v>
      </c>
      <c r="O20" s="21">
        <v>0</v>
      </c>
      <c r="P20" s="22">
        <v>0</v>
      </c>
      <c r="Q20" s="21">
        <v>0</v>
      </c>
      <c r="R20" s="20">
        <v>63728168000</v>
      </c>
      <c r="S20" s="21">
        <v>1</v>
      </c>
      <c r="T20" s="22">
        <v>2332620001</v>
      </c>
      <c r="U20" s="21">
        <v>3.6602652707669234</v>
      </c>
      <c r="V20" s="22">
        <v>37831935342</v>
      </c>
      <c r="W20" s="21">
        <v>59.364542445343794</v>
      </c>
      <c r="X20" s="22">
        <v>40164555343</v>
      </c>
      <c r="Y20" s="21">
        <v>63.024807716110722</v>
      </c>
      <c r="Z20" s="22">
        <v>0</v>
      </c>
      <c r="AA20" s="21">
        <v>0</v>
      </c>
      <c r="AB20" s="22">
        <v>0</v>
      </c>
      <c r="AC20" s="21">
        <v>0</v>
      </c>
      <c r="AD20" s="22">
        <v>0</v>
      </c>
      <c r="AE20" s="21">
        <v>0</v>
      </c>
      <c r="AF20" s="22">
        <v>0</v>
      </c>
      <c r="AG20" s="21">
        <v>0</v>
      </c>
      <c r="AH20" s="22">
        <v>167284261000</v>
      </c>
      <c r="AI20" s="22">
        <v>167284261000</v>
      </c>
      <c r="AJ20" s="21">
        <v>1</v>
      </c>
      <c r="AK20" s="19"/>
      <c r="AL20" s="22">
        <v>18652040147</v>
      </c>
      <c r="AM20" s="21">
        <v>11.149907370544561</v>
      </c>
      <c r="AN20" s="22">
        <v>43183633646</v>
      </c>
      <c r="AO20" s="21">
        <v>25.814522769718305</v>
      </c>
      <c r="AP20" s="22">
        <v>61835673793</v>
      </c>
      <c r="AQ20" s="21">
        <v>36.964430140262863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s="14" customFormat="1" ht="13.5" thickBot="1" x14ac:dyDescent="0.25">
      <c r="A21" s="41" t="s">
        <v>42</v>
      </c>
      <c r="B21" s="24">
        <v>103556093000</v>
      </c>
      <c r="C21" s="25">
        <v>1</v>
      </c>
      <c r="D21" s="24">
        <v>16319420146</v>
      </c>
      <c r="E21" s="25">
        <v>15.759014919576003</v>
      </c>
      <c r="F21" s="24">
        <v>5351698304</v>
      </c>
      <c r="G21" s="25">
        <v>5.1679221849360424</v>
      </c>
      <c r="H21" s="24">
        <v>21671118450</v>
      </c>
      <c r="I21" s="25">
        <v>20.926937104512046</v>
      </c>
      <c r="J21" s="34">
        <v>0</v>
      </c>
      <c r="K21" s="34">
        <v>0</v>
      </c>
      <c r="L21" s="37">
        <v>0</v>
      </c>
      <c r="M21" s="25">
        <v>0</v>
      </c>
      <c r="N21" s="24">
        <v>0</v>
      </c>
      <c r="O21" s="25">
        <v>0</v>
      </c>
      <c r="P21" s="24">
        <v>0</v>
      </c>
      <c r="Q21" s="25">
        <v>0</v>
      </c>
      <c r="R21" s="24">
        <v>63728168000</v>
      </c>
      <c r="S21" s="25">
        <v>1</v>
      </c>
      <c r="T21" s="24">
        <v>2332620001</v>
      </c>
      <c r="U21" s="25">
        <v>3.6602652707669234</v>
      </c>
      <c r="V21" s="24">
        <v>37831935342</v>
      </c>
      <c r="W21" s="25">
        <v>59.364542445343794</v>
      </c>
      <c r="X21" s="24">
        <v>40164555343</v>
      </c>
      <c r="Y21" s="25">
        <v>63.024807716110722</v>
      </c>
      <c r="Z21" s="24">
        <v>0</v>
      </c>
      <c r="AA21" s="25">
        <v>0</v>
      </c>
      <c r="AB21" s="24">
        <v>0</v>
      </c>
      <c r="AC21" s="25">
        <v>0</v>
      </c>
      <c r="AD21" s="24">
        <v>0</v>
      </c>
      <c r="AE21" s="25">
        <v>0</v>
      </c>
      <c r="AF21" s="24">
        <v>0</v>
      </c>
      <c r="AG21" s="25">
        <v>0</v>
      </c>
      <c r="AH21" s="24">
        <f>SUM(AH20)</f>
        <v>167284261000</v>
      </c>
      <c r="AI21" s="24">
        <f>SUM(AI20)</f>
        <v>167284261000</v>
      </c>
      <c r="AJ21" s="25">
        <v>1</v>
      </c>
      <c r="AK21" s="23"/>
      <c r="AL21" s="24">
        <v>18652040147</v>
      </c>
      <c r="AM21" s="25">
        <v>11.149907370544561</v>
      </c>
      <c r="AN21" s="24">
        <v>43183633646</v>
      </c>
      <c r="AO21" s="25">
        <v>25.814522769718305</v>
      </c>
      <c r="AP21" s="24">
        <v>61835673793</v>
      </c>
      <c r="AQ21" s="25">
        <v>36.964430140262863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s="11" customFormat="1" ht="25.5" x14ac:dyDescent="0.2">
      <c r="A22" s="19" t="s">
        <v>81</v>
      </c>
      <c r="B22" s="20">
        <v>37690716000</v>
      </c>
      <c r="C22" s="21">
        <v>0.53713922234520561</v>
      </c>
      <c r="D22" s="22">
        <v>4868971272</v>
      </c>
      <c r="E22" s="21">
        <v>12.918224403059893</v>
      </c>
      <c r="F22" s="22">
        <v>4164613744</v>
      </c>
      <c r="G22" s="21">
        <v>11.049441841327717</v>
      </c>
      <c r="H22" s="22">
        <v>9033585016</v>
      </c>
      <c r="I22" s="21">
        <v>23.967666244387608</v>
      </c>
      <c r="J22" s="33">
        <v>0</v>
      </c>
      <c r="K22" s="33">
        <v>0</v>
      </c>
      <c r="L22" s="36">
        <v>0</v>
      </c>
      <c r="M22" s="21">
        <v>0</v>
      </c>
      <c r="N22" s="22">
        <v>0</v>
      </c>
      <c r="O22" s="21">
        <v>0</v>
      </c>
      <c r="P22" s="22">
        <v>0</v>
      </c>
      <c r="Q22" s="21">
        <v>0</v>
      </c>
      <c r="R22" s="20">
        <v>170983808000</v>
      </c>
      <c r="S22" s="21">
        <v>0.7370506770067915</v>
      </c>
      <c r="T22" s="22">
        <v>2509664419</v>
      </c>
      <c r="U22" s="21">
        <v>1.4677789951900007</v>
      </c>
      <c r="V22" s="22">
        <v>58859255712</v>
      </c>
      <c r="W22" s="21">
        <v>34.423876974362386</v>
      </c>
      <c r="X22" s="22">
        <v>61368920131</v>
      </c>
      <c r="Y22" s="21">
        <v>35.891655969552396</v>
      </c>
      <c r="Z22" s="22">
        <v>0</v>
      </c>
      <c r="AA22" s="21">
        <v>0</v>
      </c>
      <c r="AB22" s="22">
        <v>0</v>
      </c>
      <c r="AC22" s="21">
        <v>0</v>
      </c>
      <c r="AD22" s="22">
        <v>0</v>
      </c>
      <c r="AE22" s="21">
        <v>0</v>
      </c>
      <c r="AF22" s="22">
        <v>0</v>
      </c>
      <c r="AG22" s="21">
        <v>0</v>
      </c>
      <c r="AH22" s="22">
        <v>208674524000</v>
      </c>
      <c r="AI22" s="22">
        <v>208674524000</v>
      </c>
      <c r="AJ22" s="21">
        <v>0.69062501810960775</v>
      </c>
      <c r="AK22" s="19"/>
      <c r="AL22" s="22">
        <v>7378635691</v>
      </c>
      <c r="AM22" s="21">
        <v>3.5359542456653696</v>
      </c>
      <c r="AN22" s="22">
        <v>63023869456</v>
      </c>
      <c r="AO22" s="21">
        <v>30.201995072479477</v>
      </c>
      <c r="AP22" s="22">
        <v>70402505147</v>
      </c>
      <c r="AQ22" s="21">
        <v>33.737949318144842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2">
      <c r="A23" s="19" t="s">
        <v>82</v>
      </c>
      <c r="B23" s="20">
        <v>17410813000</v>
      </c>
      <c r="C23" s="21">
        <v>0.24812557435146088</v>
      </c>
      <c r="D23" s="22">
        <v>2271973881</v>
      </c>
      <c r="E23" s="21">
        <v>13.04921189492989</v>
      </c>
      <c r="F23" s="22">
        <v>2449238526</v>
      </c>
      <c r="G23" s="21">
        <v>14.067341519319058</v>
      </c>
      <c r="H23" s="22">
        <v>4721212407</v>
      </c>
      <c r="I23" s="21">
        <v>27.116553414248951</v>
      </c>
      <c r="J23" s="33">
        <v>0</v>
      </c>
      <c r="K23" s="33">
        <v>0</v>
      </c>
      <c r="L23" s="36">
        <v>0</v>
      </c>
      <c r="M23" s="21">
        <v>0</v>
      </c>
      <c r="N23" s="22">
        <v>0</v>
      </c>
      <c r="O23" s="21">
        <v>0</v>
      </c>
      <c r="P23" s="22">
        <v>0</v>
      </c>
      <c r="Q23" s="21">
        <v>0</v>
      </c>
      <c r="R23" s="20">
        <v>47871304000</v>
      </c>
      <c r="S23" s="21">
        <v>0.20635624761847582</v>
      </c>
      <c r="T23" s="22">
        <v>1944979663</v>
      </c>
      <c r="U23" s="21">
        <v>4.0629343687817654</v>
      </c>
      <c r="V23" s="22">
        <v>11296393370</v>
      </c>
      <c r="W23" s="21">
        <v>23.59742147404215</v>
      </c>
      <c r="X23" s="22">
        <v>13241373033</v>
      </c>
      <c r="Y23" s="21">
        <v>27.660355842823918</v>
      </c>
      <c r="Z23" s="22">
        <v>0</v>
      </c>
      <c r="AA23" s="21">
        <v>0</v>
      </c>
      <c r="AB23" s="22">
        <v>0</v>
      </c>
      <c r="AC23" s="21">
        <v>0</v>
      </c>
      <c r="AD23" s="22">
        <v>0</v>
      </c>
      <c r="AE23" s="21">
        <v>0</v>
      </c>
      <c r="AF23" s="22">
        <v>0</v>
      </c>
      <c r="AG23" s="21">
        <v>0</v>
      </c>
      <c r="AH23" s="22">
        <v>65282117000</v>
      </c>
      <c r="AI23" s="22">
        <v>65282117000</v>
      </c>
      <c r="AJ23" s="21">
        <v>0.21605638470443345</v>
      </c>
      <c r="AK23" s="19"/>
      <c r="AL23" s="22">
        <v>4216953544</v>
      </c>
      <c r="AM23" s="21">
        <v>6.4595845505439105</v>
      </c>
      <c r="AN23" s="22">
        <v>13745631896</v>
      </c>
      <c r="AO23" s="21">
        <v>21.055738581516895</v>
      </c>
      <c r="AP23" s="22">
        <v>17962585440</v>
      </c>
      <c r="AQ23" s="21">
        <v>27.515323132060804</v>
      </c>
    </row>
    <row r="24" spans="1:59" s="11" customFormat="1" ht="13.5" thickBot="1" x14ac:dyDescent="0.25">
      <c r="A24" s="19" t="s">
        <v>83</v>
      </c>
      <c r="B24" s="20">
        <v>15067832000</v>
      </c>
      <c r="C24" s="21">
        <v>0.21473520330333348</v>
      </c>
      <c r="D24" s="22">
        <v>1708288878</v>
      </c>
      <c r="E24" s="21">
        <v>11.337323630897929</v>
      </c>
      <c r="F24" s="22">
        <v>914050247</v>
      </c>
      <c r="G24" s="21">
        <v>6.0662359853759984</v>
      </c>
      <c r="H24" s="22">
        <v>2622339125</v>
      </c>
      <c r="I24" s="21">
        <v>17.403559616273927</v>
      </c>
      <c r="J24" s="33">
        <v>0</v>
      </c>
      <c r="K24" s="33">
        <v>0</v>
      </c>
      <c r="L24" s="36">
        <v>0</v>
      </c>
      <c r="M24" s="21">
        <v>0</v>
      </c>
      <c r="N24" s="22">
        <v>0</v>
      </c>
      <c r="O24" s="21">
        <v>0</v>
      </c>
      <c r="P24" s="22">
        <v>0</v>
      </c>
      <c r="Q24" s="21">
        <v>0</v>
      </c>
      <c r="R24" s="20">
        <v>13128676000</v>
      </c>
      <c r="S24" s="21">
        <v>5.6593075374732654E-2</v>
      </c>
      <c r="T24" s="22">
        <v>383970124</v>
      </c>
      <c r="U24" s="21">
        <v>2.9246675293076012</v>
      </c>
      <c r="V24" s="22">
        <v>6560945584</v>
      </c>
      <c r="W24" s="21">
        <v>49.974160258048869</v>
      </c>
      <c r="X24" s="22">
        <v>6944915708</v>
      </c>
      <c r="Y24" s="21">
        <v>52.898827787356474</v>
      </c>
      <c r="Z24" s="22">
        <v>0</v>
      </c>
      <c r="AA24" s="21">
        <v>0</v>
      </c>
      <c r="AB24" s="22">
        <v>0</v>
      </c>
      <c r="AC24" s="21">
        <v>0</v>
      </c>
      <c r="AD24" s="22">
        <v>0</v>
      </c>
      <c r="AE24" s="21">
        <v>0</v>
      </c>
      <c r="AF24" s="22">
        <v>0</v>
      </c>
      <c r="AG24" s="21">
        <v>0</v>
      </c>
      <c r="AH24" s="22">
        <v>28196508000</v>
      </c>
      <c r="AI24" s="22">
        <v>28196508000</v>
      </c>
      <c r="AJ24" s="21">
        <v>9.3318597185958835E-2</v>
      </c>
      <c r="AK24" s="19"/>
      <c r="AL24" s="22">
        <v>2092259002</v>
      </c>
      <c r="AM24" s="21">
        <v>7.4202770144444834</v>
      </c>
      <c r="AN24" s="22">
        <v>7474995831</v>
      </c>
      <c r="AO24" s="21">
        <v>26.51036018715509</v>
      </c>
      <c r="AP24" s="22">
        <v>9567254833</v>
      </c>
      <c r="AQ24" s="21">
        <v>33.930637201599573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s="14" customFormat="1" ht="13.5" thickBot="1" x14ac:dyDescent="0.25">
      <c r="A25" s="41" t="s">
        <v>39</v>
      </c>
      <c r="B25" s="24">
        <v>70169361000</v>
      </c>
      <c r="C25" s="25">
        <v>1</v>
      </c>
      <c r="D25" s="24">
        <v>8849234031</v>
      </c>
      <c r="E25" s="25">
        <v>12.611250701000397</v>
      </c>
      <c r="F25" s="24">
        <v>7527902517</v>
      </c>
      <c r="G25" s="25">
        <v>10.728190209684252</v>
      </c>
      <c r="H25" s="24">
        <v>16377136548</v>
      </c>
      <c r="I25" s="25">
        <v>23.339440910684651</v>
      </c>
      <c r="J25" s="34">
        <v>0</v>
      </c>
      <c r="K25" s="34">
        <v>0</v>
      </c>
      <c r="L25" s="37">
        <v>0</v>
      </c>
      <c r="M25" s="25">
        <v>0</v>
      </c>
      <c r="N25" s="24">
        <v>0</v>
      </c>
      <c r="O25" s="25">
        <v>0</v>
      </c>
      <c r="P25" s="24">
        <v>0</v>
      </c>
      <c r="Q25" s="25">
        <v>0</v>
      </c>
      <c r="R25" s="24">
        <v>231983788000</v>
      </c>
      <c r="S25" s="25">
        <v>1</v>
      </c>
      <c r="T25" s="24">
        <v>4838614206</v>
      </c>
      <c r="U25" s="25">
        <v>2.0857553226952223</v>
      </c>
      <c r="V25" s="24">
        <v>76716594666</v>
      </c>
      <c r="W25" s="25">
        <v>33.069808596280012</v>
      </c>
      <c r="X25" s="24">
        <v>81555208872</v>
      </c>
      <c r="Y25" s="25">
        <v>35.155563918975233</v>
      </c>
      <c r="Z25" s="24">
        <v>0</v>
      </c>
      <c r="AA25" s="25">
        <v>0</v>
      </c>
      <c r="AB25" s="24">
        <v>0</v>
      </c>
      <c r="AC25" s="25">
        <v>0</v>
      </c>
      <c r="AD25" s="24">
        <v>0</v>
      </c>
      <c r="AE25" s="25">
        <v>0</v>
      </c>
      <c r="AF25" s="24">
        <v>0</v>
      </c>
      <c r="AG25" s="25">
        <v>0</v>
      </c>
      <c r="AH25" s="24">
        <f>SUM(AH22:AH24)</f>
        <v>302153149000</v>
      </c>
      <c r="AI25" s="24">
        <f>SUM(AI22:AI24)</f>
        <v>302153149000</v>
      </c>
      <c r="AJ25" s="25">
        <v>1</v>
      </c>
      <c r="AK25" s="23"/>
      <c r="AL25" s="24">
        <v>13687848237</v>
      </c>
      <c r="AM25" s="25">
        <v>4.5301027913496936</v>
      </c>
      <c r="AN25" s="24">
        <v>84244497183</v>
      </c>
      <c r="AO25" s="25">
        <v>27.881389772641423</v>
      </c>
      <c r="AP25" s="24">
        <v>97932345420</v>
      </c>
      <c r="AQ25" s="25">
        <v>32.411492563991118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x14ac:dyDescent="0.2">
      <c r="A26" s="19" t="s">
        <v>84</v>
      </c>
      <c r="B26" s="20">
        <v>134941442000</v>
      </c>
      <c r="C26" s="21">
        <v>0.24479485068304979</v>
      </c>
      <c r="D26" s="22">
        <v>21587533300</v>
      </c>
      <c r="E26" s="21">
        <v>15.997704619163622</v>
      </c>
      <c r="F26" s="22">
        <v>24323955042</v>
      </c>
      <c r="G26" s="21">
        <v>18.025563297300469</v>
      </c>
      <c r="H26" s="22">
        <v>45911488342</v>
      </c>
      <c r="I26" s="21">
        <v>34.023267916464093</v>
      </c>
      <c r="J26" s="33">
        <v>0</v>
      </c>
      <c r="K26" s="33">
        <v>0</v>
      </c>
      <c r="L26" s="36">
        <v>0</v>
      </c>
      <c r="M26" s="21">
        <v>0</v>
      </c>
      <c r="N26" s="22">
        <v>0</v>
      </c>
      <c r="O26" s="21">
        <v>0</v>
      </c>
      <c r="P26" s="22">
        <v>0</v>
      </c>
      <c r="Q26" s="21">
        <v>0</v>
      </c>
      <c r="R26" s="20">
        <v>5644045901000</v>
      </c>
      <c r="S26" s="21">
        <v>0.90975468583647212</v>
      </c>
      <c r="T26" s="22">
        <v>809050897276</v>
      </c>
      <c r="U26" s="21">
        <v>14.334591026849269</v>
      </c>
      <c r="V26" s="22">
        <v>1429393332332</v>
      </c>
      <c r="W26" s="21">
        <v>25.325685818372651</v>
      </c>
      <c r="X26" s="22">
        <v>2238444229608</v>
      </c>
      <c r="Y26" s="21">
        <v>39.660276845221922</v>
      </c>
      <c r="Z26" s="22">
        <v>0</v>
      </c>
      <c r="AA26" s="21">
        <v>0</v>
      </c>
      <c r="AB26" s="22">
        <v>0</v>
      </c>
      <c r="AC26" s="21">
        <v>0</v>
      </c>
      <c r="AD26" s="22">
        <v>0</v>
      </c>
      <c r="AE26" s="21">
        <v>0</v>
      </c>
      <c r="AF26" s="22">
        <v>0</v>
      </c>
      <c r="AG26" s="21">
        <v>0</v>
      </c>
      <c r="AH26" s="22">
        <v>5778987343000</v>
      </c>
      <c r="AI26" s="22">
        <v>5778987343000</v>
      </c>
      <c r="AJ26" s="21">
        <v>0.85549183483755797</v>
      </c>
      <c r="AK26" s="19"/>
      <c r="AL26" s="22">
        <v>830638430576</v>
      </c>
      <c r="AM26" s="21">
        <v>14.37342532999557</v>
      </c>
      <c r="AN26" s="22">
        <v>1453717287374</v>
      </c>
      <c r="AO26" s="21">
        <v>25.155225320485702</v>
      </c>
      <c r="AP26" s="22">
        <v>2284355717950</v>
      </c>
      <c r="AQ26" s="21">
        <v>39.528650650481275</v>
      </c>
    </row>
    <row r="27" spans="1:59" ht="25.5" x14ac:dyDescent="0.2">
      <c r="A27" s="19" t="s">
        <v>85</v>
      </c>
      <c r="B27" s="20">
        <v>7485665000</v>
      </c>
      <c r="C27" s="21">
        <v>1.3579610672445104E-2</v>
      </c>
      <c r="D27" s="22">
        <v>1162041531</v>
      </c>
      <c r="E27" s="21">
        <v>15.523557773424271</v>
      </c>
      <c r="F27" s="22">
        <v>439344514</v>
      </c>
      <c r="G27" s="21">
        <v>5.8691447453232275</v>
      </c>
      <c r="H27" s="22">
        <v>1601386045</v>
      </c>
      <c r="I27" s="21">
        <v>21.392702518747502</v>
      </c>
      <c r="J27" s="33">
        <v>0</v>
      </c>
      <c r="K27" s="33">
        <v>0</v>
      </c>
      <c r="L27" s="36">
        <v>0</v>
      </c>
      <c r="M27" s="21">
        <v>0</v>
      </c>
      <c r="N27" s="22">
        <v>0</v>
      </c>
      <c r="O27" s="21">
        <v>0</v>
      </c>
      <c r="P27" s="22">
        <v>0</v>
      </c>
      <c r="Q27" s="21">
        <v>0</v>
      </c>
      <c r="R27" s="20">
        <v>4634622000</v>
      </c>
      <c r="S27" s="21">
        <v>7.4704726990858716E-4</v>
      </c>
      <c r="T27" s="22">
        <v>151666999</v>
      </c>
      <c r="U27" s="21">
        <v>3.2724782948857536</v>
      </c>
      <c r="V27" s="22">
        <v>1661569856</v>
      </c>
      <c r="W27" s="21">
        <v>35.851248623943874</v>
      </c>
      <c r="X27" s="22">
        <v>1813236855</v>
      </c>
      <c r="Y27" s="21">
        <v>39.123726918829625</v>
      </c>
      <c r="Z27" s="22">
        <v>0</v>
      </c>
      <c r="AA27" s="21">
        <v>0</v>
      </c>
      <c r="AB27" s="22">
        <v>0</v>
      </c>
      <c r="AC27" s="21">
        <v>0</v>
      </c>
      <c r="AD27" s="22">
        <v>0</v>
      </c>
      <c r="AE27" s="21">
        <v>0</v>
      </c>
      <c r="AF27" s="22">
        <v>0</v>
      </c>
      <c r="AG27" s="21">
        <v>0</v>
      </c>
      <c r="AH27" s="22">
        <v>12120287000</v>
      </c>
      <c r="AI27" s="22">
        <v>12120287000</v>
      </c>
      <c r="AJ27" s="21">
        <v>1.7942255189306445E-3</v>
      </c>
      <c r="AK27" s="19"/>
      <c r="AL27" s="22">
        <v>1313708530</v>
      </c>
      <c r="AM27" s="21">
        <v>10.838922626172137</v>
      </c>
      <c r="AN27" s="22">
        <v>2100914370</v>
      </c>
      <c r="AO27" s="21">
        <v>17.333866516527209</v>
      </c>
      <c r="AP27" s="22">
        <v>3414622900</v>
      </c>
      <c r="AQ27" s="21">
        <v>28.172789142699344</v>
      </c>
    </row>
    <row r="28" spans="1:59" s="11" customFormat="1" ht="25.5" x14ac:dyDescent="0.2">
      <c r="A28" s="19" t="s">
        <v>86</v>
      </c>
      <c r="B28" s="20">
        <v>397990109000</v>
      </c>
      <c r="C28" s="21">
        <v>0.72198672151425292</v>
      </c>
      <c r="D28" s="22">
        <v>50260071803</v>
      </c>
      <c r="E28" s="21">
        <v>12.628472584226961</v>
      </c>
      <c r="F28" s="22">
        <v>80443353829</v>
      </c>
      <c r="G28" s="21">
        <v>20.212400260680848</v>
      </c>
      <c r="H28" s="22">
        <v>130703425632</v>
      </c>
      <c r="I28" s="21">
        <v>32.840872844907807</v>
      </c>
      <c r="J28" s="33">
        <v>0</v>
      </c>
      <c r="K28" s="33">
        <v>0</v>
      </c>
      <c r="L28" s="36">
        <v>0</v>
      </c>
      <c r="M28" s="21">
        <v>0</v>
      </c>
      <c r="N28" s="22">
        <v>0</v>
      </c>
      <c r="O28" s="21">
        <v>0</v>
      </c>
      <c r="P28" s="22">
        <v>0</v>
      </c>
      <c r="Q28" s="21">
        <v>0</v>
      </c>
      <c r="R28" s="20">
        <v>31400346000</v>
      </c>
      <c r="S28" s="21">
        <v>5.0613712948941736E-3</v>
      </c>
      <c r="T28" s="22">
        <v>6294211</v>
      </c>
      <c r="U28" s="21">
        <v>2.0045037083349336E-2</v>
      </c>
      <c r="V28" s="22">
        <v>4061441698</v>
      </c>
      <c r="W28" s="21">
        <v>12.934385175246158</v>
      </c>
      <c r="X28" s="22">
        <v>4067735909</v>
      </c>
      <c r="Y28" s="21">
        <v>12.954430212329507</v>
      </c>
      <c r="Z28" s="22">
        <v>0</v>
      </c>
      <c r="AA28" s="21">
        <v>0</v>
      </c>
      <c r="AB28" s="22">
        <v>0</v>
      </c>
      <c r="AC28" s="21">
        <v>0</v>
      </c>
      <c r="AD28" s="22">
        <v>0</v>
      </c>
      <c r="AE28" s="21">
        <v>0</v>
      </c>
      <c r="AF28" s="22">
        <v>0</v>
      </c>
      <c r="AG28" s="21">
        <v>0</v>
      </c>
      <c r="AH28" s="22">
        <v>429390455000</v>
      </c>
      <c r="AI28" s="22">
        <v>429390455000</v>
      </c>
      <c r="AJ28" s="21">
        <v>6.3564774658078693E-2</v>
      </c>
      <c r="AK28" s="19"/>
      <c r="AL28" s="22">
        <v>50266366014</v>
      </c>
      <c r="AM28" s="21">
        <v>11.706446994495954</v>
      </c>
      <c r="AN28" s="22">
        <v>84504795527</v>
      </c>
      <c r="AO28" s="21">
        <v>19.680175593796097</v>
      </c>
      <c r="AP28" s="22">
        <v>134771161541</v>
      </c>
      <c r="AQ28" s="21">
        <v>31.386622588292045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26.25" thickBot="1" x14ac:dyDescent="0.25">
      <c r="A29" s="19" t="s">
        <v>87</v>
      </c>
      <c r="B29" s="20">
        <v>10825760000</v>
      </c>
      <c r="C29" s="21">
        <v>1.9638817130252197E-2</v>
      </c>
      <c r="D29" s="22">
        <v>1649121849</v>
      </c>
      <c r="E29" s="21">
        <v>15.23331247875438</v>
      </c>
      <c r="F29" s="22">
        <v>206881262</v>
      </c>
      <c r="G29" s="21">
        <v>1.9110091300749323</v>
      </c>
      <c r="H29" s="22">
        <v>1856003111</v>
      </c>
      <c r="I29" s="21">
        <v>17.144321608829312</v>
      </c>
      <c r="J29" s="33">
        <v>0</v>
      </c>
      <c r="K29" s="33">
        <v>0</v>
      </c>
      <c r="L29" s="36">
        <v>0</v>
      </c>
      <c r="M29" s="21">
        <v>0</v>
      </c>
      <c r="N29" s="22">
        <v>0</v>
      </c>
      <c r="O29" s="21">
        <v>0</v>
      </c>
      <c r="P29" s="22">
        <v>0</v>
      </c>
      <c r="Q29" s="21">
        <v>0</v>
      </c>
      <c r="R29" s="20">
        <v>523839802000</v>
      </c>
      <c r="S29" s="21">
        <v>8.4436895598725165E-2</v>
      </c>
      <c r="T29" s="22">
        <v>653981527</v>
      </c>
      <c r="U29" s="21">
        <v>0.12484380234245736</v>
      </c>
      <c r="V29" s="22">
        <v>123204439445</v>
      </c>
      <c r="W29" s="21">
        <v>23.519488014200189</v>
      </c>
      <c r="X29" s="22">
        <v>123858420972</v>
      </c>
      <c r="Y29" s="21">
        <v>23.644331816542646</v>
      </c>
      <c r="Z29" s="22">
        <v>0</v>
      </c>
      <c r="AA29" s="21">
        <v>0</v>
      </c>
      <c r="AB29" s="22">
        <v>0</v>
      </c>
      <c r="AC29" s="21">
        <v>0</v>
      </c>
      <c r="AD29" s="22">
        <v>0</v>
      </c>
      <c r="AE29" s="21">
        <v>0</v>
      </c>
      <c r="AF29" s="22">
        <v>0</v>
      </c>
      <c r="AG29" s="21">
        <v>0</v>
      </c>
      <c r="AH29" s="22">
        <v>534665562000</v>
      </c>
      <c r="AI29" s="22">
        <v>534665562000</v>
      </c>
      <c r="AJ29" s="21">
        <v>7.914916498543266E-2</v>
      </c>
      <c r="AK29" s="19"/>
      <c r="AL29" s="22">
        <v>2303103376</v>
      </c>
      <c r="AM29" s="21">
        <v>0.4307558854894043</v>
      </c>
      <c r="AN29" s="22">
        <v>123411320707</v>
      </c>
      <c r="AO29" s="21">
        <v>23.081965527265435</v>
      </c>
      <c r="AP29" s="22">
        <v>125714424083</v>
      </c>
      <c r="AQ29" s="21">
        <v>23.512721412754839</v>
      </c>
    </row>
    <row r="30" spans="1:59" s="14" customFormat="1" ht="13.5" thickBot="1" x14ac:dyDescent="0.25">
      <c r="A30" s="41" t="s">
        <v>37</v>
      </c>
      <c r="B30" s="24">
        <v>551242976000</v>
      </c>
      <c r="C30" s="25">
        <v>1</v>
      </c>
      <c r="D30" s="24">
        <v>74658768483</v>
      </c>
      <c r="E30" s="25">
        <v>13.5437133412109</v>
      </c>
      <c r="F30" s="24">
        <v>105413534647</v>
      </c>
      <c r="G30" s="25">
        <v>19.122880333444829</v>
      </c>
      <c r="H30" s="24">
        <v>180072303130</v>
      </c>
      <c r="I30" s="25">
        <v>32.666593674655729</v>
      </c>
      <c r="J30" s="34">
        <v>0</v>
      </c>
      <c r="K30" s="34">
        <v>0</v>
      </c>
      <c r="L30" s="37">
        <v>0</v>
      </c>
      <c r="M30" s="25">
        <v>0</v>
      </c>
      <c r="N30" s="24">
        <v>0</v>
      </c>
      <c r="O30" s="25">
        <v>0</v>
      </c>
      <c r="P30" s="24">
        <v>0</v>
      </c>
      <c r="Q30" s="25">
        <v>0</v>
      </c>
      <c r="R30" s="24">
        <v>6203920671000</v>
      </c>
      <c r="S30" s="25">
        <v>1</v>
      </c>
      <c r="T30" s="24">
        <v>809862840013</v>
      </c>
      <c r="U30" s="25">
        <v>13.054048930681436</v>
      </c>
      <c r="V30" s="24">
        <v>1558320783331</v>
      </c>
      <c r="W30" s="25">
        <v>25.118322202527725</v>
      </c>
      <c r="X30" s="24">
        <v>2368183623344</v>
      </c>
      <c r="Y30" s="25">
        <v>38.172371133209161</v>
      </c>
      <c r="Z30" s="24">
        <v>0</v>
      </c>
      <c r="AA30" s="25">
        <v>0</v>
      </c>
      <c r="AB30" s="24">
        <v>0</v>
      </c>
      <c r="AC30" s="25">
        <v>0</v>
      </c>
      <c r="AD30" s="24">
        <v>0</v>
      </c>
      <c r="AE30" s="25">
        <v>0</v>
      </c>
      <c r="AF30" s="24">
        <v>0</v>
      </c>
      <c r="AG30" s="25">
        <v>0</v>
      </c>
      <c r="AH30" s="24">
        <f>SUM(AH26:AH29)</f>
        <v>6755163647000</v>
      </c>
      <c r="AI30" s="24">
        <f>SUM(AI26:AI29)</f>
        <v>6755163647000</v>
      </c>
      <c r="AJ30" s="25">
        <v>1</v>
      </c>
      <c r="AK30" s="23"/>
      <c r="AL30" s="24">
        <v>884521608496</v>
      </c>
      <c r="AM30" s="25">
        <v>13.094007113933062</v>
      </c>
      <c r="AN30" s="24">
        <v>1663734317978</v>
      </c>
      <c r="AO30" s="25">
        <v>24.629074955376872</v>
      </c>
      <c r="AP30" s="24">
        <v>2548255926474</v>
      </c>
      <c r="AQ30" s="25">
        <v>37.723082069309932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 x14ac:dyDescent="0.2">
      <c r="A31" s="19" t="s">
        <v>88</v>
      </c>
      <c r="B31" s="20">
        <v>83727683000</v>
      </c>
      <c r="C31" s="21">
        <v>0.13457856125070197</v>
      </c>
      <c r="D31" s="22">
        <v>14439966196</v>
      </c>
      <c r="E31" s="21">
        <v>17.246346344016231</v>
      </c>
      <c r="F31" s="22">
        <v>1597797279</v>
      </c>
      <c r="G31" s="21">
        <v>1.9083261613724578</v>
      </c>
      <c r="H31" s="22">
        <v>16037763475</v>
      </c>
      <c r="I31" s="21">
        <v>19.154672505388689</v>
      </c>
      <c r="J31" s="33">
        <v>0</v>
      </c>
      <c r="K31" s="33">
        <v>0</v>
      </c>
      <c r="L31" s="36">
        <v>0</v>
      </c>
      <c r="M31" s="21">
        <v>0</v>
      </c>
      <c r="N31" s="22">
        <v>0</v>
      </c>
      <c r="O31" s="21">
        <v>0</v>
      </c>
      <c r="P31" s="22">
        <v>0</v>
      </c>
      <c r="Q31" s="21">
        <v>0</v>
      </c>
      <c r="R31" s="20">
        <v>0</v>
      </c>
      <c r="S31" s="21">
        <v>0</v>
      </c>
      <c r="T31" s="22">
        <v>0</v>
      </c>
      <c r="U31" s="21">
        <v>0</v>
      </c>
      <c r="V31" s="22">
        <v>0</v>
      </c>
      <c r="W31" s="21">
        <v>0</v>
      </c>
      <c r="X31" s="22">
        <v>0</v>
      </c>
      <c r="Y31" s="21">
        <v>0</v>
      </c>
      <c r="Z31" s="22">
        <v>0</v>
      </c>
      <c r="AA31" s="21">
        <v>0</v>
      </c>
      <c r="AB31" s="22">
        <v>0</v>
      </c>
      <c r="AC31" s="21">
        <v>0</v>
      </c>
      <c r="AD31" s="22">
        <v>0</v>
      </c>
      <c r="AE31" s="21">
        <v>0</v>
      </c>
      <c r="AF31" s="22">
        <v>0</v>
      </c>
      <c r="AG31" s="21">
        <v>0</v>
      </c>
      <c r="AH31" s="22">
        <v>83727683000</v>
      </c>
      <c r="AI31" s="22">
        <v>83727683000</v>
      </c>
      <c r="AJ31" s="21">
        <v>9.7009926851930346E-3</v>
      </c>
      <c r="AK31" s="19"/>
      <c r="AL31" s="22">
        <v>14439966196</v>
      </c>
      <c r="AM31" s="21">
        <v>17.246346344016231</v>
      </c>
      <c r="AN31" s="22">
        <v>1597797279</v>
      </c>
      <c r="AO31" s="21">
        <v>1.9083261613724578</v>
      </c>
      <c r="AP31" s="22">
        <v>16037763475</v>
      </c>
      <c r="AQ31" s="21">
        <v>19.154672505388689</v>
      </c>
    </row>
    <row r="32" spans="1:59" x14ac:dyDescent="0.2">
      <c r="A32" s="19" t="s">
        <v>89</v>
      </c>
      <c r="B32" s="20">
        <v>24742920000</v>
      </c>
      <c r="C32" s="21">
        <v>3.9770198522527112E-2</v>
      </c>
      <c r="D32" s="22">
        <v>2125452801</v>
      </c>
      <c r="E32" s="21">
        <v>8.5901453870440516</v>
      </c>
      <c r="F32" s="22">
        <v>1920848185</v>
      </c>
      <c r="G32" s="21">
        <v>7.7632235201019126</v>
      </c>
      <c r="H32" s="22">
        <v>4046300986</v>
      </c>
      <c r="I32" s="21">
        <v>16.353368907145963</v>
      </c>
      <c r="J32" s="33">
        <v>0</v>
      </c>
      <c r="K32" s="33">
        <v>0</v>
      </c>
      <c r="L32" s="36">
        <v>0</v>
      </c>
      <c r="M32" s="21">
        <v>0</v>
      </c>
      <c r="N32" s="22">
        <v>0</v>
      </c>
      <c r="O32" s="21">
        <v>0</v>
      </c>
      <c r="P32" s="22">
        <v>0</v>
      </c>
      <c r="Q32" s="21">
        <v>0</v>
      </c>
      <c r="R32" s="20">
        <v>3638454648000</v>
      </c>
      <c r="S32" s="21">
        <v>0.78010647820828838</v>
      </c>
      <c r="T32" s="22">
        <v>648591957527</v>
      </c>
      <c r="U32" s="21">
        <v>17.826028362989781</v>
      </c>
      <c r="V32" s="22">
        <v>583983927164</v>
      </c>
      <c r="W32" s="21">
        <v>16.050328605442605</v>
      </c>
      <c r="X32" s="22">
        <v>1232575884691</v>
      </c>
      <c r="Y32" s="21">
        <v>33.87635696843239</v>
      </c>
      <c r="Z32" s="22">
        <v>0</v>
      </c>
      <c r="AA32" s="21">
        <v>0</v>
      </c>
      <c r="AB32" s="22">
        <v>0</v>
      </c>
      <c r="AC32" s="21">
        <v>0</v>
      </c>
      <c r="AD32" s="22">
        <v>0</v>
      </c>
      <c r="AE32" s="21">
        <v>0</v>
      </c>
      <c r="AF32" s="22">
        <v>0</v>
      </c>
      <c r="AG32" s="21">
        <v>0</v>
      </c>
      <c r="AH32" s="22">
        <v>3663197568000</v>
      </c>
      <c r="AI32" s="22">
        <v>3663197568000</v>
      </c>
      <c r="AJ32" s="21">
        <v>0.42443134144276889</v>
      </c>
      <c r="AK32" s="19"/>
      <c r="AL32" s="22">
        <v>650717410328</v>
      </c>
      <c r="AM32" s="21">
        <v>17.763644964507684</v>
      </c>
      <c r="AN32" s="22">
        <v>585904775349</v>
      </c>
      <c r="AO32" s="21">
        <v>15.994353688897187</v>
      </c>
      <c r="AP32" s="22">
        <v>1236622185677</v>
      </c>
      <c r="AQ32" s="21">
        <v>33.757998653404869</v>
      </c>
    </row>
    <row r="33" spans="1:59" ht="38.25" x14ac:dyDescent="0.2">
      <c r="A33" s="19" t="s">
        <v>90</v>
      </c>
      <c r="B33" s="20">
        <v>115147042000</v>
      </c>
      <c r="C33" s="21">
        <v>0.18508004389222321</v>
      </c>
      <c r="D33" s="22">
        <v>19332873675</v>
      </c>
      <c r="E33" s="21">
        <v>16.78972671742623</v>
      </c>
      <c r="F33" s="22">
        <v>14774459478</v>
      </c>
      <c r="G33" s="21">
        <v>12.830950080332936</v>
      </c>
      <c r="H33" s="22">
        <v>34107333153</v>
      </c>
      <c r="I33" s="21">
        <v>29.620676797759167</v>
      </c>
      <c r="J33" s="33">
        <v>0</v>
      </c>
      <c r="K33" s="33">
        <v>0</v>
      </c>
      <c r="L33" s="36">
        <v>0</v>
      </c>
      <c r="M33" s="21">
        <v>0</v>
      </c>
      <c r="N33" s="22">
        <v>0</v>
      </c>
      <c r="O33" s="21">
        <v>0</v>
      </c>
      <c r="P33" s="22">
        <v>0</v>
      </c>
      <c r="Q33" s="21">
        <v>0</v>
      </c>
      <c r="R33" s="20">
        <v>0</v>
      </c>
      <c r="S33" s="21">
        <v>0</v>
      </c>
      <c r="T33" s="22">
        <v>0</v>
      </c>
      <c r="U33" s="21">
        <v>0</v>
      </c>
      <c r="V33" s="22">
        <v>0</v>
      </c>
      <c r="W33" s="21">
        <v>0</v>
      </c>
      <c r="X33" s="22">
        <v>0</v>
      </c>
      <c r="Y33" s="21">
        <v>0</v>
      </c>
      <c r="Z33" s="22">
        <v>2077198656520</v>
      </c>
      <c r="AA33" s="21">
        <v>0.62105287101797446</v>
      </c>
      <c r="AB33" s="22">
        <v>391265999696</v>
      </c>
      <c r="AC33" s="21">
        <v>18.83623400524921</v>
      </c>
      <c r="AD33" s="22">
        <v>1381171516939</v>
      </c>
      <c r="AE33" s="21">
        <v>66.492028222901055</v>
      </c>
      <c r="AF33" s="22">
        <v>1772437516635</v>
      </c>
      <c r="AG33" s="21">
        <v>85.328262228150265</v>
      </c>
      <c r="AH33" s="22">
        <v>2140107436000</v>
      </c>
      <c r="AI33" s="22">
        <v>2197044673520</v>
      </c>
      <c r="AJ33" s="21">
        <v>0.25401311516953046</v>
      </c>
      <c r="AK33" s="19"/>
      <c r="AL33" s="22">
        <v>410598873371</v>
      </c>
      <c r="AM33" s="21">
        <v>18.728746732241426</v>
      </c>
      <c r="AN33" s="22">
        <v>1395945976417</v>
      </c>
      <c r="AO33" s="21">
        <v>63.673624892249869</v>
      </c>
      <c r="AP33" s="22">
        <v>1806544849788</v>
      </c>
      <c r="AQ33" s="21">
        <v>82.402371624491295</v>
      </c>
    </row>
    <row r="34" spans="1:59" s="11" customFormat="1" ht="25.5" x14ac:dyDescent="0.2">
      <c r="A34" s="19" t="s">
        <v>91</v>
      </c>
      <c r="B34" s="20">
        <v>102371483767</v>
      </c>
      <c r="C34" s="21">
        <v>0.16454542279000425</v>
      </c>
      <c r="D34" s="22">
        <v>15425198109</v>
      </c>
      <c r="E34" s="21">
        <v>15.067866110164163</v>
      </c>
      <c r="F34" s="22">
        <v>32225999768</v>
      </c>
      <c r="G34" s="21">
        <v>31.479469264455677</v>
      </c>
      <c r="H34" s="22">
        <v>47651197877</v>
      </c>
      <c r="I34" s="21">
        <v>46.547335374619841</v>
      </c>
      <c r="J34" s="33">
        <v>0</v>
      </c>
      <c r="K34" s="33">
        <v>0</v>
      </c>
      <c r="L34" s="36">
        <v>0</v>
      </c>
      <c r="M34" s="21">
        <v>0</v>
      </c>
      <c r="N34" s="22">
        <v>0</v>
      </c>
      <c r="O34" s="21">
        <v>0</v>
      </c>
      <c r="P34" s="22">
        <v>0</v>
      </c>
      <c r="Q34" s="21">
        <v>0</v>
      </c>
      <c r="R34" s="20">
        <v>483000617000</v>
      </c>
      <c r="S34" s="21">
        <v>0.10355822643204218</v>
      </c>
      <c r="T34" s="22">
        <v>2400759435</v>
      </c>
      <c r="U34" s="21">
        <v>0.49705100790792572</v>
      </c>
      <c r="V34" s="22">
        <v>376894164546</v>
      </c>
      <c r="W34" s="21">
        <v>78.031818445068367</v>
      </c>
      <c r="X34" s="22">
        <v>379294923981</v>
      </c>
      <c r="Y34" s="21">
        <v>78.528869452976295</v>
      </c>
      <c r="Z34" s="22">
        <v>297045706386</v>
      </c>
      <c r="AA34" s="21">
        <v>8.8812443718625775E-2</v>
      </c>
      <c r="AB34" s="22">
        <v>73905267055</v>
      </c>
      <c r="AC34" s="21">
        <v>24.880099414385345</v>
      </c>
      <c r="AD34" s="22">
        <v>84393260731</v>
      </c>
      <c r="AE34" s="21">
        <v>28.410867054019644</v>
      </c>
      <c r="AF34" s="22">
        <v>158298527786</v>
      </c>
      <c r="AG34" s="21">
        <v>53.290966468404989</v>
      </c>
      <c r="AH34" s="22">
        <v>876624768000</v>
      </c>
      <c r="AI34" s="22">
        <v>882417807153</v>
      </c>
      <c r="AJ34" s="21">
        <v>0.10224012400385343</v>
      </c>
      <c r="AK34" s="19"/>
      <c r="AL34" s="22">
        <v>91731224599</v>
      </c>
      <c r="AM34" s="21">
        <v>10.395441236046473</v>
      </c>
      <c r="AN34" s="22">
        <v>493513425045</v>
      </c>
      <c r="AO34" s="21">
        <v>55.927410014225956</v>
      </c>
      <c r="AP34" s="22">
        <v>585244649644</v>
      </c>
      <c r="AQ34" s="21">
        <v>66.322851250272436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25.5" x14ac:dyDescent="0.2">
      <c r="A35" s="19" t="s">
        <v>92</v>
      </c>
      <c r="B35" s="20">
        <v>89965202000</v>
      </c>
      <c r="C35" s="21">
        <v>0.14460435323152052</v>
      </c>
      <c r="D35" s="22">
        <v>19939089807</v>
      </c>
      <c r="E35" s="21">
        <v>22.163113474696583</v>
      </c>
      <c r="F35" s="22">
        <v>22827705578</v>
      </c>
      <c r="G35" s="21">
        <v>25.373927997182733</v>
      </c>
      <c r="H35" s="22">
        <v>42766795385</v>
      </c>
      <c r="I35" s="21">
        <v>47.537041471879313</v>
      </c>
      <c r="J35" s="33">
        <v>0</v>
      </c>
      <c r="K35" s="33">
        <v>0</v>
      </c>
      <c r="L35" s="36">
        <v>0</v>
      </c>
      <c r="M35" s="21">
        <v>0</v>
      </c>
      <c r="N35" s="22">
        <v>0</v>
      </c>
      <c r="O35" s="21">
        <v>0</v>
      </c>
      <c r="P35" s="22">
        <v>0</v>
      </c>
      <c r="Q35" s="21">
        <v>0</v>
      </c>
      <c r="R35" s="20">
        <v>56868951000</v>
      </c>
      <c r="S35" s="21">
        <v>1.2193043854042762E-2</v>
      </c>
      <c r="T35" s="22">
        <v>9165285186</v>
      </c>
      <c r="U35" s="21">
        <v>16.116501227532755</v>
      </c>
      <c r="V35" s="22">
        <v>19385380506</v>
      </c>
      <c r="W35" s="21">
        <v>34.087810949774685</v>
      </c>
      <c r="X35" s="22">
        <v>28550665692</v>
      </c>
      <c r="Y35" s="21">
        <v>50.204312177307443</v>
      </c>
      <c r="Z35" s="22">
        <v>311065289000</v>
      </c>
      <c r="AA35" s="21">
        <v>9.3004099632502266E-2</v>
      </c>
      <c r="AB35" s="22">
        <v>65053252116</v>
      </c>
      <c r="AC35" s="21">
        <v>20.913054081067848</v>
      </c>
      <c r="AD35" s="22">
        <v>109133159546</v>
      </c>
      <c r="AE35" s="21">
        <v>35.083682881120176</v>
      </c>
      <c r="AF35" s="22">
        <v>174186411662</v>
      </c>
      <c r="AG35" s="21">
        <v>55.996736962188024</v>
      </c>
      <c r="AH35" s="22">
        <v>457899442000</v>
      </c>
      <c r="AI35" s="22">
        <v>457899442000</v>
      </c>
      <c r="AJ35" s="21">
        <v>5.3053888250985906E-2</v>
      </c>
      <c r="AK35" s="19"/>
      <c r="AL35" s="22">
        <v>94157627109</v>
      </c>
      <c r="AM35" s="21">
        <v>20.562948646047925</v>
      </c>
      <c r="AN35" s="22">
        <v>151346245630</v>
      </c>
      <c r="AO35" s="21">
        <v>33.052288722815263</v>
      </c>
      <c r="AP35" s="22">
        <v>245503872739</v>
      </c>
      <c r="AQ35" s="21">
        <v>53.615237368863191</v>
      </c>
    </row>
    <row r="36" spans="1:59" s="11" customFormat="1" ht="25.5" x14ac:dyDescent="0.2">
      <c r="A36" s="19" t="s">
        <v>93</v>
      </c>
      <c r="B36" s="20">
        <v>93311041872</v>
      </c>
      <c r="C36" s="21">
        <v>0.14998224379310446</v>
      </c>
      <c r="D36" s="22">
        <v>20888849407</v>
      </c>
      <c r="E36" s="21">
        <v>22.386256747250137</v>
      </c>
      <c r="F36" s="22">
        <v>38712562582</v>
      </c>
      <c r="G36" s="21">
        <v>41.487654414044798</v>
      </c>
      <c r="H36" s="22">
        <v>59601411989</v>
      </c>
      <c r="I36" s="21">
        <v>63.873911161294942</v>
      </c>
      <c r="J36" s="33">
        <v>0</v>
      </c>
      <c r="K36" s="33">
        <v>0</v>
      </c>
      <c r="L36" s="36">
        <v>0</v>
      </c>
      <c r="M36" s="21">
        <v>0</v>
      </c>
      <c r="N36" s="22">
        <v>0</v>
      </c>
      <c r="O36" s="21">
        <v>0</v>
      </c>
      <c r="P36" s="22">
        <v>0</v>
      </c>
      <c r="Q36" s="21">
        <v>0</v>
      </c>
      <c r="R36" s="20">
        <v>438212373000</v>
      </c>
      <c r="S36" s="21">
        <v>9.3955358546584489E-2</v>
      </c>
      <c r="T36" s="22">
        <v>44237976942</v>
      </c>
      <c r="U36" s="21">
        <v>10.095099925898259</v>
      </c>
      <c r="V36" s="22">
        <v>306274027731</v>
      </c>
      <c r="W36" s="21">
        <v>69.891688733991998</v>
      </c>
      <c r="X36" s="22">
        <v>350512004673</v>
      </c>
      <c r="Y36" s="21">
        <v>79.986788659890266</v>
      </c>
      <c r="Z36" s="22">
        <v>295118857041</v>
      </c>
      <c r="AA36" s="21">
        <v>8.8236343154543859E-2</v>
      </c>
      <c r="AB36" s="22">
        <v>61922020255</v>
      </c>
      <c r="AC36" s="21">
        <v>20.982061558471457</v>
      </c>
      <c r="AD36" s="22">
        <v>110080515494</v>
      </c>
      <c r="AE36" s="21">
        <v>37.300400454826523</v>
      </c>
      <c r="AF36" s="22">
        <v>172002535749</v>
      </c>
      <c r="AG36" s="21">
        <v>58.282462013297987</v>
      </c>
      <c r="AH36" s="22">
        <v>835411951000</v>
      </c>
      <c r="AI36" s="22">
        <v>840742287913</v>
      </c>
      <c r="AJ36" s="21">
        <v>9.577776842456473E-2</v>
      </c>
      <c r="AK36" s="19"/>
      <c r="AL36" s="22">
        <v>127048846604</v>
      </c>
      <c r="AM36" s="21">
        <v>15.369265632882037</v>
      </c>
      <c r="AN36" s="22">
        <v>455067105807</v>
      </c>
      <c r="AO36" s="21">
        <v>55.0500647340345</v>
      </c>
      <c r="AP36" s="22">
        <v>582115952411</v>
      </c>
      <c r="AQ36" s="21">
        <v>70.41933036691654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26.25" thickBot="1" x14ac:dyDescent="0.25">
      <c r="A37" s="19" t="s">
        <v>94</v>
      </c>
      <c r="B37" s="20">
        <v>112881886344</v>
      </c>
      <c r="C37" s="21">
        <v>0.18143917651991853</v>
      </c>
      <c r="D37" s="22">
        <v>20811793732</v>
      </c>
      <c r="E37" s="21">
        <v>18.436787695571859</v>
      </c>
      <c r="F37" s="22">
        <v>23249603597</v>
      </c>
      <c r="G37" s="21">
        <v>20.596398899774218</v>
      </c>
      <c r="H37" s="22">
        <v>44061397329</v>
      </c>
      <c r="I37" s="21">
        <v>39.033186595346073</v>
      </c>
      <c r="J37" s="33">
        <v>0</v>
      </c>
      <c r="K37" s="33">
        <v>0</v>
      </c>
      <c r="L37" s="36">
        <v>0</v>
      </c>
      <c r="M37" s="21">
        <v>0</v>
      </c>
      <c r="N37" s="22">
        <v>0</v>
      </c>
      <c r="O37" s="21">
        <v>0</v>
      </c>
      <c r="P37" s="22">
        <v>0</v>
      </c>
      <c r="Q37" s="21">
        <v>0</v>
      </c>
      <c r="R37" s="20">
        <v>47512165417</v>
      </c>
      <c r="S37" s="21">
        <v>1.0186892959042182E-2</v>
      </c>
      <c r="T37" s="22">
        <v>1855106172</v>
      </c>
      <c r="U37" s="21">
        <v>3.9044866840277441</v>
      </c>
      <c r="V37" s="22">
        <v>20173481524</v>
      </c>
      <c r="W37" s="21">
        <v>42.459612915857264</v>
      </c>
      <c r="X37" s="22">
        <v>22028587696</v>
      </c>
      <c r="Y37" s="21">
        <v>46.364099599885009</v>
      </c>
      <c r="Z37" s="22">
        <v>364212106135</v>
      </c>
      <c r="AA37" s="21">
        <v>0.10889424247635367</v>
      </c>
      <c r="AB37" s="22">
        <v>75833756326</v>
      </c>
      <c r="AC37" s="21">
        <v>20.821316768062406</v>
      </c>
      <c r="AD37" s="22">
        <v>103216845452</v>
      </c>
      <c r="AE37" s="21">
        <v>28.339762383884437</v>
      </c>
      <c r="AF37" s="22">
        <v>179050601778</v>
      </c>
      <c r="AG37" s="21">
        <v>49.161079151946844</v>
      </c>
      <c r="AH37" s="22">
        <v>494193257000</v>
      </c>
      <c r="AI37" s="22">
        <v>525390059790</v>
      </c>
      <c r="AJ37" s="21">
        <v>6.0782770023103568E-2</v>
      </c>
      <c r="AK37" s="19"/>
      <c r="AL37" s="22">
        <v>98500656230</v>
      </c>
      <c r="AM37" s="21">
        <v>18.776115138459197</v>
      </c>
      <c r="AN37" s="22">
        <v>146639930573</v>
      </c>
      <c r="AO37" s="21">
        <v>27.952384539502578</v>
      </c>
      <c r="AP37" s="22">
        <v>245140586803</v>
      </c>
      <c r="AQ37" s="21">
        <v>46.728499677961779</v>
      </c>
    </row>
    <row r="38" spans="1:59" s="14" customFormat="1" ht="13.5" thickBot="1" x14ac:dyDescent="0.25">
      <c r="A38" s="41" t="s">
        <v>32</v>
      </c>
      <c r="B38" s="24">
        <v>622147258983</v>
      </c>
      <c r="C38" s="25">
        <v>1</v>
      </c>
      <c r="D38" s="24">
        <v>112963223727</v>
      </c>
      <c r="E38" s="25">
        <v>13.433213627845241</v>
      </c>
      <c r="F38" s="24">
        <v>135308976467</v>
      </c>
      <c r="G38" s="25">
        <v>7.4617531581188974</v>
      </c>
      <c r="H38" s="24">
        <v>248272200194</v>
      </c>
      <c r="I38" s="25">
        <v>20.89496678596414</v>
      </c>
      <c r="J38" s="34">
        <v>0</v>
      </c>
      <c r="K38" s="34">
        <v>0</v>
      </c>
      <c r="L38" s="37">
        <v>0</v>
      </c>
      <c r="M38" s="25">
        <v>0</v>
      </c>
      <c r="N38" s="24">
        <v>0</v>
      </c>
      <c r="O38" s="25">
        <v>0</v>
      </c>
      <c r="P38" s="24">
        <v>0</v>
      </c>
      <c r="Q38" s="25">
        <v>0</v>
      </c>
      <c r="R38" s="24">
        <v>4664048754417</v>
      </c>
      <c r="S38" s="25">
        <v>1</v>
      </c>
      <c r="T38" s="24">
        <v>706251085262</v>
      </c>
      <c r="U38" s="25">
        <v>12.375927745595513</v>
      </c>
      <c r="V38" s="24">
        <v>1306710981471</v>
      </c>
      <c r="W38" s="25">
        <v>36.206991025912494</v>
      </c>
      <c r="X38" s="24">
        <v>2012962066733</v>
      </c>
      <c r="Y38" s="25">
        <v>48.582918771508005</v>
      </c>
      <c r="Z38" s="24">
        <v>3344640615082</v>
      </c>
      <c r="AA38" s="25">
        <v>0</v>
      </c>
      <c r="AB38" s="24">
        <v>667980295448</v>
      </c>
      <c r="AC38" s="25">
        <v>19.971661303037283</v>
      </c>
      <c r="AD38" s="24">
        <v>1787995298162</v>
      </c>
      <c r="AE38" s="25">
        <v>53.458517788111116</v>
      </c>
      <c r="AF38" s="24">
        <v>2455975593610</v>
      </c>
      <c r="AG38" s="25">
        <v>73.430179091148389</v>
      </c>
      <c r="AH38" s="24">
        <f>SUM(AH31:AH37)</f>
        <v>8551162105000</v>
      </c>
      <c r="AI38" s="24">
        <f>SUM(AI31:AI37)</f>
        <v>8650419521376</v>
      </c>
      <c r="AJ38" s="25">
        <v>1</v>
      </c>
      <c r="AK38" s="23"/>
      <c r="AL38" s="24">
        <v>1487194604437</v>
      </c>
      <c r="AM38" s="25">
        <v>12.394213063850975</v>
      </c>
      <c r="AN38" s="24">
        <v>3230015256100</v>
      </c>
      <c r="AO38" s="25">
        <v>35.709854128914365</v>
      </c>
      <c r="AP38" s="24">
        <v>4717209860537</v>
      </c>
      <c r="AQ38" s="25">
        <v>48.104067192765335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59" ht="25.5" x14ac:dyDescent="0.2">
      <c r="A39" s="19" t="s">
        <v>95</v>
      </c>
      <c r="B39" s="20">
        <v>31861530000</v>
      </c>
      <c r="C39" s="21">
        <v>0.55230219651268597</v>
      </c>
      <c r="D39" s="22">
        <v>4280027390</v>
      </c>
      <c r="E39" s="21">
        <v>13.433213627845241</v>
      </c>
      <c r="F39" s="22">
        <v>2377428721</v>
      </c>
      <c r="G39" s="21">
        <v>7.4617531581188974</v>
      </c>
      <c r="H39" s="22">
        <v>6657456111</v>
      </c>
      <c r="I39" s="21">
        <v>20.89496678596414</v>
      </c>
      <c r="J39" s="33">
        <v>0</v>
      </c>
      <c r="K39" s="33">
        <v>0</v>
      </c>
      <c r="L39" s="36">
        <v>0</v>
      </c>
      <c r="M39" s="21">
        <v>0</v>
      </c>
      <c r="N39" s="22">
        <v>0</v>
      </c>
      <c r="O39" s="21">
        <v>0</v>
      </c>
      <c r="P39" s="22">
        <v>0</v>
      </c>
      <c r="Q39" s="21">
        <v>0</v>
      </c>
      <c r="R39" s="20">
        <v>1810422284000</v>
      </c>
      <c r="S39" s="21">
        <v>0.9574839473754958</v>
      </c>
      <c r="T39" s="22">
        <v>224056553758</v>
      </c>
      <c r="U39" s="21">
        <v>12.375927745595513</v>
      </c>
      <c r="V39" s="22">
        <v>655499433899</v>
      </c>
      <c r="W39" s="21">
        <v>36.206991025912494</v>
      </c>
      <c r="X39" s="22">
        <v>879555987657</v>
      </c>
      <c r="Y39" s="21">
        <v>48.582918771508005</v>
      </c>
      <c r="Z39" s="22">
        <v>0</v>
      </c>
      <c r="AA39" s="21">
        <v>0</v>
      </c>
      <c r="AB39" s="22">
        <v>0</v>
      </c>
      <c r="AC39" s="21">
        <v>0</v>
      </c>
      <c r="AD39" s="22">
        <v>0</v>
      </c>
      <c r="AE39" s="21">
        <v>0</v>
      </c>
      <c r="AF39" s="22">
        <v>0</v>
      </c>
      <c r="AG39" s="21">
        <v>0</v>
      </c>
      <c r="AH39" s="22">
        <v>1842283814000</v>
      </c>
      <c r="AI39" s="22">
        <v>1842283814000</v>
      </c>
      <c r="AJ39" s="21">
        <v>0.94548787272871515</v>
      </c>
      <c r="AK39" s="19"/>
      <c r="AL39" s="22">
        <v>228336581148</v>
      </c>
      <c r="AM39" s="21">
        <v>12.394213063850975</v>
      </c>
      <c r="AN39" s="22">
        <v>657876862620</v>
      </c>
      <c r="AO39" s="21">
        <v>35.709854128914365</v>
      </c>
      <c r="AP39" s="22">
        <v>886213443768</v>
      </c>
      <c r="AQ39" s="21">
        <v>48.104067192765335</v>
      </c>
    </row>
    <row r="40" spans="1:59" s="11" customFormat="1" ht="26.25" thickBot="1" x14ac:dyDescent="0.25">
      <c r="A40" s="19" t="s">
        <v>96</v>
      </c>
      <c r="B40" s="20">
        <v>25827051000</v>
      </c>
      <c r="C40" s="21">
        <v>0.44769780348731408</v>
      </c>
      <c r="D40" s="22">
        <v>3291358880</v>
      </c>
      <c r="E40" s="21">
        <v>12.743843189839987</v>
      </c>
      <c r="F40" s="22">
        <v>412681777</v>
      </c>
      <c r="G40" s="21">
        <v>1.5978664269490155</v>
      </c>
      <c r="H40" s="22">
        <v>3704040657</v>
      </c>
      <c r="I40" s="21">
        <v>14.341709616789004</v>
      </c>
      <c r="J40" s="33">
        <v>0</v>
      </c>
      <c r="K40" s="33">
        <v>0</v>
      </c>
      <c r="L40" s="36">
        <v>0</v>
      </c>
      <c r="M40" s="21">
        <v>0</v>
      </c>
      <c r="N40" s="22">
        <v>0</v>
      </c>
      <c r="O40" s="21">
        <v>0</v>
      </c>
      <c r="P40" s="22">
        <v>0</v>
      </c>
      <c r="Q40" s="21">
        <v>0</v>
      </c>
      <c r="R40" s="20">
        <v>80389869000</v>
      </c>
      <c r="S40" s="21">
        <v>4.2516052624504155E-2</v>
      </c>
      <c r="T40" s="22">
        <v>4171506342</v>
      </c>
      <c r="U40" s="21">
        <v>5.1890945885233375</v>
      </c>
      <c r="V40" s="22">
        <v>33346284051</v>
      </c>
      <c r="W40" s="21">
        <v>41.480704553704392</v>
      </c>
      <c r="X40" s="22">
        <v>37517790393</v>
      </c>
      <c r="Y40" s="21">
        <v>46.669799142227738</v>
      </c>
      <c r="Z40" s="22">
        <v>0</v>
      </c>
      <c r="AA40" s="21">
        <v>0</v>
      </c>
      <c r="AB40" s="22">
        <v>0</v>
      </c>
      <c r="AC40" s="21">
        <v>0</v>
      </c>
      <c r="AD40" s="22">
        <v>0</v>
      </c>
      <c r="AE40" s="21">
        <v>0</v>
      </c>
      <c r="AF40" s="22">
        <v>0</v>
      </c>
      <c r="AG40" s="21">
        <v>0</v>
      </c>
      <c r="AH40" s="22">
        <v>106216920000</v>
      </c>
      <c r="AI40" s="22">
        <v>106216920000</v>
      </c>
      <c r="AJ40" s="21">
        <v>5.4512127271284877E-2</v>
      </c>
      <c r="AK40" s="19"/>
      <c r="AL40" s="22">
        <v>7462865222</v>
      </c>
      <c r="AM40" s="21">
        <v>7.0260606521070272</v>
      </c>
      <c r="AN40" s="22">
        <v>33758965828</v>
      </c>
      <c r="AO40" s="21">
        <v>31.783039677670939</v>
      </c>
      <c r="AP40" s="22">
        <v>41221831050</v>
      </c>
      <c r="AQ40" s="21">
        <v>38.809100329777969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s="14" customFormat="1" ht="13.5" thickBot="1" x14ac:dyDescent="0.25">
      <c r="A41" s="41" t="s">
        <v>44</v>
      </c>
      <c r="B41" s="24">
        <v>57688581000</v>
      </c>
      <c r="C41" s="25">
        <v>1</v>
      </c>
      <c r="D41" s="24">
        <v>7571386270</v>
      </c>
      <c r="E41" s="25">
        <v>13.124583996961201</v>
      </c>
      <c r="F41" s="24">
        <v>2790110498</v>
      </c>
      <c r="G41" s="25">
        <v>4.8365039486757357</v>
      </c>
      <c r="H41" s="24">
        <v>10361496768</v>
      </c>
      <c r="I41" s="25">
        <v>17.961087945636937</v>
      </c>
      <c r="J41" s="34">
        <v>0</v>
      </c>
      <c r="K41" s="34">
        <v>0</v>
      </c>
      <c r="L41" s="37">
        <v>0</v>
      </c>
      <c r="M41" s="25">
        <v>0</v>
      </c>
      <c r="N41" s="24">
        <v>0</v>
      </c>
      <c r="O41" s="25">
        <v>0</v>
      </c>
      <c r="P41" s="24">
        <v>0</v>
      </c>
      <c r="Q41" s="25">
        <v>0</v>
      </c>
      <c r="R41" s="24">
        <v>1890812153000</v>
      </c>
      <c r="S41" s="25">
        <v>1</v>
      </c>
      <c r="T41" s="24">
        <v>228228060100</v>
      </c>
      <c r="U41" s="25">
        <v>12.070371968885901</v>
      </c>
      <c r="V41" s="24">
        <v>688845717950</v>
      </c>
      <c r="W41" s="25">
        <v>36.431208507786657</v>
      </c>
      <c r="X41" s="24">
        <v>917073778050</v>
      </c>
      <c r="Y41" s="25">
        <v>48.501580476672558</v>
      </c>
      <c r="Z41" s="24">
        <v>0</v>
      </c>
      <c r="AA41" s="25">
        <v>0</v>
      </c>
      <c r="AB41" s="24">
        <v>0</v>
      </c>
      <c r="AC41" s="25">
        <v>0</v>
      </c>
      <c r="AD41" s="24">
        <v>0</v>
      </c>
      <c r="AE41" s="25">
        <v>0</v>
      </c>
      <c r="AF41" s="24">
        <v>0</v>
      </c>
      <c r="AG41" s="25">
        <v>0</v>
      </c>
      <c r="AH41" s="24">
        <f>SUM(AH39:AH40)</f>
        <v>1948500734000</v>
      </c>
      <c r="AI41" s="24">
        <f>SUM(AI39:AI40)</f>
        <v>1948500734000</v>
      </c>
      <c r="AJ41" s="25">
        <v>1</v>
      </c>
      <c r="AK41" s="23"/>
      <c r="AL41" s="24">
        <v>235799446370</v>
      </c>
      <c r="AM41" s="25">
        <v>12.101583656370334</v>
      </c>
      <c r="AN41" s="24">
        <v>691635828448</v>
      </c>
      <c r="AO41" s="25">
        <v>35.495795119777462</v>
      </c>
      <c r="AP41" s="24">
        <v>927435274818</v>
      </c>
      <c r="AQ41" s="25">
        <v>47.597378776147799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</row>
    <row r="42" spans="1:59" ht="25.5" x14ac:dyDescent="0.2">
      <c r="A42" s="19" t="s">
        <v>97</v>
      </c>
      <c r="B42" s="20">
        <v>30277191000</v>
      </c>
      <c r="C42" s="21">
        <v>0.19601477930588754</v>
      </c>
      <c r="D42" s="22">
        <v>4411826062</v>
      </c>
      <c r="E42" s="21">
        <v>14.571451037185055</v>
      </c>
      <c r="F42" s="22">
        <v>2074266703</v>
      </c>
      <c r="G42" s="21">
        <v>6.8509218804346812</v>
      </c>
      <c r="H42" s="22">
        <v>6486092765</v>
      </c>
      <c r="I42" s="21">
        <v>21.422372917619736</v>
      </c>
      <c r="J42" s="33">
        <v>0</v>
      </c>
      <c r="K42" s="33">
        <v>0</v>
      </c>
      <c r="L42" s="36">
        <v>0</v>
      </c>
      <c r="M42" s="21">
        <v>0</v>
      </c>
      <c r="N42" s="22">
        <v>0</v>
      </c>
      <c r="O42" s="21">
        <v>0</v>
      </c>
      <c r="P42" s="22">
        <v>0</v>
      </c>
      <c r="Q42" s="21">
        <v>0</v>
      </c>
      <c r="R42" s="20">
        <v>182930955000</v>
      </c>
      <c r="S42" s="21">
        <v>0.16772012057103533</v>
      </c>
      <c r="T42" s="22">
        <v>11143274824</v>
      </c>
      <c r="U42" s="21">
        <v>6.0915195156555111</v>
      </c>
      <c r="V42" s="22">
        <v>97946006045</v>
      </c>
      <c r="W42" s="21">
        <v>53.54260903792909</v>
      </c>
      <c r="X42" s="22">
        <v>109089280869</v>
      </c>
      <c r="Y42" s="21">
        <v>59.634128553584596</v>
      </c>
      <c r="Z42" s="22">
        <v>0</v>
      </c>
      <c r="AA42" s="21">
        <v>0</v>
      </c>
      <c r="AB42" s="22">
        <v>0</v>
      </c>
      <c r="AC42" s="21">
        <v>0</v>
      </c>
      <c r="AD42" s="22">
        <v>0</v>
      </c>
      <c r="AE42" s="21">
        <v>0</v>
      </c>
      <c r="AF42" s="22">
        <v>0</v>
      </c>
      <c r="AG42" s="21">
        <v>0</v>
      </c>
      <c r="AH42" s="22">
        <v>213208146000</v>
      </c>
      <c r="AI42" s="22">
        <v>213208146000</v>
      </c>
      <c r="AJ42" s="21">
        <v>0.16831773636663566</v>
      </c>
      <c r="AK42" s="19"/>
      <c r="AL42" s="22">
        <v>15555100886</v>
      </c>
      <c r="AM42" s="21">
        <v>7.2957347914839987</v>
      </c>
      <c r="AN42" s="22">
        <v>100020272748</v>
      </c>
      <c r="AO42" s="21">
        <v>46.912031563747099</v>
      </c>
      <c r="AP42" s="22">
        <v>115575373634</v>
      </c>
      <c r="AQ42" s="21">
        <v>54.207766355231101</v>
      </c>
    </row>
    <row r="43" spans="1:59" ht="25.5" x14ac:dyDescent="0.2">
      <c r="A43" s="19" t="s">
        <v>98</v>
      </c>
      <c r="B43" s="20">
        <v>42111299000</v>
      </c>
      <c r="C43" s="21">
        <v>0.27262889016914554</v>
      </c>
      <c r="D43" s="22">
        <v>6979392770</v>
      </c>
      <c r="E43" s="21">
        <v>16.573681970722394</v>
      </c>
      <c r="F43" s="22">
        <v>2257768423</v>
      </c>
      <c r="G43" s="21">
        <v>5.3614314367267557</v>
      </c>
      <c r="H43" s="22">
        <v>9237161193</v>
      </c>
      <c r="I43" s="21">
        <v>21.935113407449151</v>
      </c>
      <c r="J43" s="33">
        <v>0</v>
      </c>
      <c r="K43" s="33">
        <v>0</v>
      </c>
      <c r="L43" s="36">
        <v>0</v>
      </c>
      <c r="M43" s="21">
        <v>0</v>
      </c>
      <c r="N43" s="22">
        <v>0</v>
      </c>
      <c r="O43" s="21">
        <v>0</v>
      </c>
      <c r="P43" s="22">
        <v>0</v>
      </c>
      <c r="Q43" s="21">
        <v>0</v>
      </c>
      <c r="R43" s="20">
        <v>629304938000</v>
      </c>
      <c r="S43" s="21">
        <v>0.57697780059863524</v>
      </c>
      <c r="T43" s="22">
        <v>21224094773</v>
      </c>
      <c r="U43" s="21">
        <v>3.3726248582209601</v>
      </c>
      <c r="V43" s="22">
        <v>97744501210</v>
      </c>
      <c r="W43" s="21">
        <v>15.532136379009312</v>
      </c>
      <c r="X43" s="22">
        <v>118968595983</v>
      </c>
      <c r="Y43" s="21">
        <v>18.904761237230272</v>
      </c>
      <c r="Z43" s="22">
        <v>0</v>
      </c>
      <c r="AA43" s="21">
        <v>0</v>
      </c>
      <c r="AB43" s="22">
        <v>0</v>
      </c>
      <c r="AC43" s="21">
        <v>0</v>
      </c>
      <c r="AD43" s="22">
        <v>0</v>
      </c>
      <c r="AE43" s="21">
        <v>0</v>
      </c>
      <c r="AF43" s="22">
        <v>0</v>
      </c>
      <c r="AG43" s="21">
        <v>0</v>
      </c>
      <c r="AH43" s="22">
        <v>671416237000</v>
      </c>
      <c r="AI43" s="22">
        <v>671416237000</v>
      </c>
      <c r="AJ43" s="21">
        <v>0.5300513291440776</v>
      </c>
      <c r="AK43" s="19"/>
      <c r="AL43" s="22">
        <v>28203487543</v>
      </c>
      <c r="AM43" s="21">
        <v>4.2005965880446823</v>
      </c>
      <c r="AN43" s="22">
        <v>100002269633</v>
      </c>
      <c r="AO43" s="21">
        <v>14.89422866504195</v>
      </c>
      <c r="AP43" s="22">
        <v>128205757176</v>
      </c>
      <c r="AQ43" s="21">
        <v>19.094825253086633</v>
      </c>
    </row>
    <row r="44" spans="1:59" ht="25.5" x14ac:dyDescent="0.2">
      <c r="A44" s="19" t="s">
        <v>99</v>
      </c>
      <c r="B44" s="20">
        <v>13562788000</v>
      </c>
      <c r="C44" s="21">
        <v>8.7805599158539499E-2</v>
      </c>
      <c r="D44" s="22">
        <v>1512095488</v>
      </c>
      <c r="E44" s="21">
        <v>11.148854409580094</v>
      </c>
      <c r="F44" s="22">
        <v>342480375</v>
      </c>
      <c r="G44" s="21">
        <v>2.5251473000978857</v>
      </c>
      <c r="H44" s="22">
        <v>1854575863</v>
      </c>
      <c r="I44" s="21">
        <v>13.674001709677979</v>
      </c>
      <c r="J44" s="33">
        <v>0</v>
      </c>
      <c r="K44" s="33">
        <v>0</v>
      </c>
      <c r="L44" s="36">
        <v>0</v>
      </c>
      <c r="M44" s="21">
        <v>0</v>
      </c>
      <c r="N44" s="22">
        <v>0</v>
      </c>
      <c r="O44" s="21">
        <v>0</v>
      </c>
      <c r="P44" s="22">
        <v>0</v>
      </c>
      <c r="Q44" s="21">
        <v>0</v>
      </c>
      <c r="R44" s="20">
        <v>21392192985</v>
      </c>
      <c r="S44" s="21">
        <v>1.961341745973532E-2</v>
      </c>
      <c r="T44" s="22">
        <v>1166533403</v>
      </c>
      <c r="U44" s="21">
        <v>5.4530800269891078</v>
      </c>
      <c r="V44" s="22">
        <v>12506596537</v>
      </c>
      <c r="W44" s="21">
        <v>58.463368135139326</v>
      </c>
      <c r="X44" s="22">
        <v>13673129940</v>
      </c>
      <c r="Y44" s="21">
        <v>63.916448162128439</v>
      </c>
      <c r="Z44" s="22">
        <v>0</v>
      </c>
      <c r="AA44" s="21">
        <v>0</v>
      </c>
      <c r="AB44" s="22">
        <v>0</v>
      </c>
      <c r="AC44" s="21">
        <v>0</v>
      </c>
      <c r="AD44" s="22">
        <v>0</v>
      </c>
      <c r="AE44" s="21">
        <v>0</v>
      </c>
      <c r="AF44" s="22">
        <v>0</v>
      </c>
      <c r="AG44" s="21">
        <v>0</v>
      </c>
      <c r="AH44" s="22">
        <v>34777331000</v>
      </c>
      <c r="AI44" s="22">
        <v>34954980985</v>
      </c>
      <c r="AJ44" s="21">
        <v>2.7595302452158615E-2</v>
      </c>
      <c r="AK44" s="19"/>
      <c r="AL44" s="22">
        <v>2678628891</v>
      </c>
      <c r="AM44" s="21">
        <v>7.6630821002290403</v>
      </c>
      <c r="AN44" s="22">
        <v>12849076912</v>
      </c>
      <c r="AO44" s="21">
        <v>36.758929771736511</v>
      </c>
      <c r="AP44" s="22">
        <v>15527705803</v>
      </c>
      <c r="AQ44" s="21">
        <v>44.422011871965552</v>
      </c>
    </row>
    <row r="45" spans="1:59" x14ac:dyDescent="0.2">
      <c r="A45" s="19" t="s">
        <v>100</v>
      </c>
      <c r="B45" s="20">
        <v>6108882000</v>
      </c>
      <c r="C45" s="21">
        <v>3.9548951454436737E-2</v>
      </c>
      <c r="D45" s="22">
        <v>1084778010</v>
      </c>
      <c r="E45" s="21">
        <v>17.75739014110929</v>
      </c>
      <c r="F45" s="22">
        <v>897141721</v>
      </c>
      <c r="G45" s="21">
        <v>14.685857755969096</v>
      </c>
      <c r="H45" s="22">
        <v>1981919731</v>
      </c>
      <c r="I45" s="21">
        <v>32.443247897078386</v>
      </c>
      <c r="J45" s="33">
        <v>0</v>
      </c>
      <c r="K45" s="33">
        <v>0</v>
      </c>
      <c r="L45" s="36">
        <v>0</v>
      </c>
      <c r="M45" s="21">
        <v>0</v>
      </c>
      <c r="N45" s="22">
        <v>0</v>
      </c>
      <c r="O45" s="21">
        <v>0</v>
      </c>
      <c r="P45" s="22">
        <v>0</v>
      </c>
      <c r="Q45" s="21">
        <v>0</v>
      </c>
      <c r="R45" s="20">
        <v>12624167000</v>
      </c>
      <c r="S45" s="21">
        <v>1.1574458851695632E-2</v>
      </c>
      <c r="T45" s="22">
        <v>1686456199</v>
      </c>
      <c r="U45" s="21">
        <v>13.35895032915835</v>
      </c>
      <c r="V45" s="22">
        <v>6622804993</v>
      </c>
      <c r="W45" s="21">
        <v>52.461322739155783</v>
      </c>
      <c r="X45" s="22">
        <v>8309261192</v>
      </c>
      <c r="Y45" s="21">
        <v>65.820273068314123</v>
      </c>
      <c r="Z45" s="22">
        <v>0</v>
      </c>
      <c r="AA45" s="21">
        <v>0</v>
      </c>
      <c r="AB45" s="22">
        <v>0</v>
      </c>
      <c r="AC45" s="21">
        <v>0</v>
      </c>
      <c r="AD45" s="22">
        <v>0</v>
      </c>
      <c r="AE45" s="21">
        <v>0</v>
      </c>
      <c r="AF45" s="22">
        <v>0</v>
      </c>
      <c r="AG45" s="21">
        <v>0</v>
      </c>
      <c r="AH45" s="22">
        <v>18733049000</v>
      </c>
      <c r="AI45" s="22">
        <v>18733049000</v>
      </c>
      <c r="AJ45" s="21">
        <v>1.4788855220031169E-2</v>
      </c>
      <c r="AK45" s="19"/>
      <c r="AL45" s="22">
        <v>2771234209</v>
      </c>
      <c r="AM45" s="21">
        <v>14.793289704201381</v>
      </c>
      <c r="AN45" s="22">
        <v>7519946714</v>
      </c>
      <c r="AO45" s="21">
        <v>40.142673592536909</v>
      </c>
      <c r="AP45" s="22">
        <v>10291180923</v>
      </c>
      <c r="AQ45" s="21">
        <v>54.935963296738301</v>
      </c>
    </row>
    <row r="46" spans="1:59" s="11" customFormat="1" x14ac:dyDescent="0.2">
      <c r="A46" s="19" t="s">
        <v>101</v>
      </c>
      <c r="B46" s="20">
        <v>33427165000</v>
      </c>
      <c r="C46" s="21">
        <v>0.21640773644742964</v>
      </c>
      <c r="D46" s="22">
        <v>4978272016</v>
      </c>
      <c r="E46" s="21">
        <v>14.892893298010765</v>
      </c>
      <c r="F46" s="22">
        <v>739884343</v>
      </c>
      <c r="G46" s="21">
        <v>2.2134223557397106</v>
      </c>
      <c r="H46" s="22">
        <v>5718156359</v>
      </c>
      <c r="I46" s="21">
        <v>17.106315653750475</v>
      </c>
      <c r="J46" s="33">
        <v>0</v>
      </c>
      <c r="K46" s="33">
        <v>0</v>
      </c>
      <c r="L46" s="36">
        <v>0</v>
      </c>
      <c r="M46" s="21">
        <v>0</v>
      </c>
      <c r="N46" s="22">
        <v>0</v>
      </c>
      <c r="O46" s="21">
        <v>0</v>
      </c>
      <c r="P46" s="22">
        <v>0</v>
      </c>
      <c r="Q46" s="21">
        <v>0</v>
      </c>
      <c r="R46" s="20">
        <v>34031535000</v>
      </c>
      <c r="S46" s="21">
        <v>3.1201789513521146E-2</v>
      </c>
      <c r="T46" s="22">
        <v>1733036645</v>
      </c>
      <c r="U46" s="21">
        <v>5.0924433617231788</v>
      </c>
      <c r="V46" s="22">
        <v>12626258233</v>
      </c>
      <c r="W46" s="21">
        <v>37.10164185365133</v>
      </c>
      <c r="X46" s="22">
        <v>14359294878</v>
      </c>
      <c r="Y46" s="21">
        <v>42.194085215374507</v>
      </c>
      <c r="Z46" s="22">
        <v>0</v>
      </c>
      <c r="AA46" s="21">
        <v>0</v>
      </c>
      <c r="AB46" s="22">
        <v>0</v>
      </c>
      <c r="AC46" s="21">
        <v>0</v>
      </c>
      <c r="AD46" s="22">
        <v>0</v>
      </c>
      <c r="AE46" s="21">
        <v>0</v>
      </c>
      <c r="AF46" s="22">
        <v>0</v>
      </c>
      <c r="AG46" s="21">
        <v>0</v>
      </c>
      <c r="AH46" s="22">
        <v>67458700000</v>
      </c>
      <c r="AI46" s="22">
        <v>67458700000</v>
      </c>
      <c r="AJ46" s="21">
        <v>5.3255449640446498E-2</v>
      </c>
      <c r="AK46" s="19"/>
      <c r="AL46" s="22">
        <v>6711308661</v>
      </c>
      <c r="AM46" s="21">
        <v>9.9487666690879006</v>
      </c>
      <c r="AN46" s="22">
        <v>13366142576</v>
      </c>
      <c r="AO46" s="21">
        <v>19.813815825090018</v>
      </c>
      <c r="AP46" s="22">
        <v>20077451237</v>
      </c>
      <c r="AQ46" s="21">
        <v>29.76258249417792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2">
      <c r="A47" s="19" t="s">
        <v>102</v>
      </c>
      <c r="B47" s="20">
        <v>16101669000</v>
      </c>
      <c r="C47" s="21">
        <v>0.10424233527778223</v>
      </c>
      <c r="D47" s="22">
        <v>3662813811</v>
      </c>
      <c r="E47" s="21">
        <v>22.748038175421442</v>
      </c>
      <c r="F47" s="22">
        <v>1951881453</v>
      </c>
      <c r="G47" s="21">
        <v>12.122230639569104</v>
      </c>
      <c r="H47" s="22">
        <v>5614695264</v>
      </c>
      <c r="I47" s="21">
        <v>34.870268814990546</v>
      </c>
      <c r="J47" s="33">
        <v>0</v>
      </c>
      <c r="K47" s="33">
        <v>0</v>
      </c>
      <c r="L47" s="36">
        <v>0</v>
      </c>
      <c r="M47" s="21">
        <v>0</v>
      </c>
      <c r="N47" s="22">
        <v>0</v>
      </c>
      <c r="O47" s="21">
        <v>0</v>
      </c>
      <c r="P47" s="22">
        <v>0</v>
      </c>
      <c r="Q47" s="21">
        <v>0</v>
      </c>
      <c r="R47" s="20">
        <v>197097143000</v>
      </c>
      <c r="S47" s="21">
        <v>0.18070838031850098</v>
      </c>
      <c r="T47" s="22">
        <v>21803922780</v>
      </c>
      <c r="U47" s="21">
        <v>11.062526045849381</v>
      </c>
      <c r="V47" s="22">
        <v>66121680606</v>
      </c>
      <c r="W47" s="21">
        <v>33.547762082984633</v>
      </c>
      <c r="X47" s="22">
        <v>87925603386</v>
      </c>
      <c r="Y47" s="21">
        <v>44.610288128834014</v>
      </c>
      <c r="Z47" s="22">
        <v>0</v>
      </c>
      <c r="AA47" s="21">
        <v>0</v>
      </c>
      <c r="AB47" s="22">
        <v>0</v>
      </c>
      <c r="AC47" s="21">
        <v>0</v>
      </c>
      <c r="AD47" s="22">
        <v>0</v>
      </c>
      <c r="AE47" s="21">
        <v>0</v>
      </c>
      <c r="AF47" s="22">
        <v>0</v>
      </c>
      <c r="AG47" s="21">
        <v>0</v>
      </c>
      <c r="AH47" s="22">
        <v>213198812000</v>
      </c>
      <c r="AI47" s="22">
        <v>213198812000</v>
      </c>
      <c r="AJ47" s="21">
        <v>0.16831036761557844</v>
      </c>
      <c r="AK47" s="19"/>
      <c r="AL47" s="22">
        <v>25466736591</v>
      </c>
      <c r="AM47" s="21">
        <v>11.945064961712825</v>
      </c>
      <c r="AN47" s="22">
        <v>68073562059</v>
      </c>
      <c r="AO47" s="21">
        <v>31.929616033226299</v>
      </c>
      <c r="AP47" s="22">
        <v>93540298650</v>
      </c>
      <c r="AQ47" s="21">
        <v>43.874680994939126</v>
      </c>
    </row>
    <row r="48" spans="1:59" ht="13.5" thickBot="1" x14ac:dyDescent="0.25">
      <c r="A48" s="19" t="s">
        <v>103</v>
      </c>
      <c r="B48" s="20">
        <v>12874823000</v>
      </c>
      <c r="C48" s="21">
        <v>8.3351708186778783E-2</v>
      </c>
      <c r="D48" s="22">
        <v>1868006341</v>
      </c>
      <c r="E48" s="21">
        <v>14.508986577912566</v>
      </c>
      <c r="F48" s="22">
        <v>1117950419</v>
      </c>
      <c r="G48" s="21">
        <v>8.6832294238142147</v>
      </c>
      <c r="H48" s="22">
        <v>2985956760</v>
      </c>
      <c r="I48" s="21">
        <v>23.192216001726781</v>
      </c>
      <c r="J48" s="33">
        <v>0</v>
      </c>
      <c r="K48" s="33">
        <v>0</v>
      </c>
      <c r="L48" s="36">
        <v>0</v>
      </c>
      <c r="M48" s="21">
        <v>0</v>
      </c>
      <c r="N48" s="22">
        <v>0</v>
      </c>
      <c r="O48" s="21">
        <v>0</v>
      </c>
      <c r="P48" s="22">
        <v>0</v>
      </c>
      <c r="Q48" s="21">
        <v>0</v>
      </c>
      <c r="R48" s="20">
        <v>13310838000</v>
      </c>
      <c r="S48" s="21">
        <v>1.2204032686876415E-2</v>
      </c>
      <c r="T48" s="22">
        <v>2001031353</v>
      </c>
      <c r="U48" s="21">
        <v>15.033098239194256</v>
      </c>
      <c r="V48" s="22">
        <v>4120455389</v>
      </c>
      <c r="W48" s="21">
        <v>30.95564222928714</v>
      </c>
      <c r="X48" s="22">
        <v>6121486742</v>
      </c>
      <c r="Y48" s="21">
        <v>45.988740468481396</v>
      </c>
      <c r="Z48" s="22">
        <v>21544826000</v>
      </c>
      <c r="AA48" s="21">
        <v>1</v>
      </c>
      <c r="AB48" s="22">
        <v>7850676249</v>
      </c>
      <c r="AC48" s="21">
        <v>36.438800893541682</v>
      </c>
      <c r="AD48" s="22">
        <v>6019849485</v>
      </c>
      <c r="AE48" s="21">
        <v>27.941044801197279</v>
      </c>
      <c r="AF48" s="22">
        <v>13870525734</v>
      </c>
      <c r="AG48" s="21">
        <v>64.379845694738961</v>
      </c>
      <c r="AH48" s="22">
        <v>48885487000</v>
      </c>
      <c r="AI48" s="22">
        <v>48885487000</v>
      </c>
      <c r="AJ48" s="21">
        <v>3.7680959561071981E-2</v>
      </c>
      <c r="AK48" s="19"/>
      <c r="AL48" s="22">
        <v>11719713943</v>
      </c>
      <c r="AM48" s="21">
        <v>24.553937492822982</v>
      </c>
      <c r="AN48" s="22">
        <v>11258255293</v>
      </c>
      <c r="AO48" s="21">
        <v>23.587136860765739</v>
      </c>
      <c r="AP48" s="22">
        <v>22977969236</v>
      </c>
      <c r="AQ48" s="21">
        <v>48.141074353588728</v>
      </c>
    </row>
    <row r="49" spans="1:59" s="14" customFormat="1" ht="13.5" thickBot="1" x14ac:dyDescent="0.25">
      <c r="A49" s="41" t="s">
        <v>50</v>
      </c>
      <c r="B49" s="24">
        <v>154463817000</v>
      </c>
      <c r="C49" s="25">
        <v>1</v>
      </c>
      <c r="D49" s="24">
        <v>24497184498</v>
      </c>
      <c r="E49" s="25">
        <v>15.859497048425265</v>
      </c>
      <c r="F49" s="24">
        <v>9381373437</v>
      </c>
      <c r="G49" s="25">
        <v>6.0735087473592602</v>
      </c>
      <c r="H49" s="24">
        <v>33878557935</v>
      </c>
      <c r="I49" s="25">
        <v>21.933005795784524</v>
      </c>
      <c r="J49" s="34">
        <v>0</v>
      </c>
      <c r="K49" s="34">
        <v>0</v>
      </c>
      <c r="L49" s="37">
        <v>0</v>
      </c>
      <c r="M49" s="25">
        <v>0</v>
      </c>
      <c r="N49" s="24">
        <v>0</v>
      </c>
      <c r="O49" s="25">
        <v>0</v>
      </c>
      <c r="P49" s="24">
        <v>0</v>
      </c>
      <c r="Q49" s="25">
        <v>0</v>
      </c>
      <c r="R49" s="24">
        <v>1090691768985</v>
      </c>
      <c r="S49" s="25">
        <v>1</v>
      </c>
      <c r="T49" s="24">
        <v>60758349977</v>
      </c>
      <c r="U49" s="25">
        <v>5.5706251486193796</v>
      </c>
      <c r="V49" s="24">
        <v>297688303013</v>
      </c>
      <c r="W49" s="25">
        <v>27.293531635434391</v>
      </c>
      <c r="X49" s="24">
        <v>358446652990</v>
      </c>
      <c r="Y49" s="25">
        <v>32.864156784053769</v>
      </c>
      <c r="Z49" s="24">
        <v>21544826000</v>
      </c>
      <c r="AA49" s="25">
        <v>1</v>
      </c>
      <c r="AB49" s="24">
        <v>7850676249</v>
      </c>
      <c r="AC49" s="25">
        <v>36.438800893541682</v>
      </c>
      <c r="AD49" s="24">
        <v>6019849485</v>
      </c>
      <c r="AE49" s="25">
        <v>27.941044801197279</v>
      </c>
      <c r="AF49" s="24">
        <v>13870525734</v>
      </c>
      <c r="AG49" s="25">
        <v>64.379845694738961</v>
      </c>
      <c r="AH49" s="24">
        <f>SUM(AH42:AH48)</f>
        <v>1267677762000</v>
      </c>
      <c r="AI49" s="24">
        <f>SUM(AI42:AI48)</f>
        <v>1267855411985</v>
      </c>
      <c r="AJ49" s="25">
        <v>1</v>
      </c>
      <c r="AK49" s="23"/>
      <c r="AL49" s="24">
        <v>93106210724</v>
      </c>
      <c r="AM49" s="25">
        <v>7.350294500820179</v>
      </c>
      <c r="AN49" s="24">
        <v>313089525935</v>
      </c>
      <c r="AO49" s="25">
        <v>24.716935667871841</v>
      </c>
      <c r="AP49" s="24">
        <v>406195736659</v>
      </c>
      <c r="AQ49" s="25">
        <v>32.067230168692021</v>
      </c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</row>
    <row r="50" spans="1:59" x14ac:dyDescent="0.2">
      <c r="A50" s="19" t="s">
        <v>104</v>
      </c>
      <c r="B50" s="20">
        <v>31517336000</v>
      </c>
      <c r="C50" s="21">
        <v>0.4356739526484677</v>
      </c>
      <c r="D50" s="22">
        <v>5073874480</v>
      </c>
      <c r="E50" s="21">
        <v>16.098678137010054</v>
      </c>
      <c r="F50" s="22">
        <v>6796045770</v>
      </c>
      <c r="G50" s="21">
        <v>21.562881361546545</v>
      </c>
      <c r="H50" s="22">
        <v>11869920250</v>
      </c>
      <c r="I50" s="21">
        <v>37.661559498556599</v>
      </c>
      <c r="J50" s="33">
        <v>0</v>
      </c>
      <c r="K50" s="33">
        <v>0</v>
      </c>
      <c r="L50" s="36">
        <v>0</v>
      </c>
      <c r="M50" s="21">
        <v>0</v>
      </c>
      <c r="N50" s="22">
        <v>0</v>
      </c>
      <c r="O50" s="21">
        <v>0</v>
      </c>
      <c r="P50" s="22">
        <v>0</v>
      </c>
      <c r="Q50" s="21">
        <v>0</v>
      </c>
      <c r="R50" s="20">
        <v>178412484000</v>
      </c>
      <c r="S50" s="21">
        <v>0.64043096264881372</v>
      </c>
      <c r="T50" s="22">
        <v>18518003016</v>
      </c>
      <c r="U50" s="21">
        <v>10.379320213937495</v>
      </c>
      <c r="V50" s="22">
        <v>109117424488</v>
      </c>
      <c r="W50" s="21">
        <v>61.160195767466583</v>
      </c>
      <c r="X50" s="22">
        <v>127635427504</v>
      </c>
      <c r="Y50" s="21">
        <v>71.53951598140408</v>
      </c>
      <c r="Z50" s="22">
        <v>0</v>
      </c>
      <c r="AA50" s="21">
        <v>0</v>
      </c>
      <c r="AB50" s="22">
        <v>0</v>
      </c>
      <c r="AC50" s="21">
        <v>0</v>
      </c>
      <c r="AD50" s="22">
        <v>0</v>
      </c>
      <c r="AE50" s="21">
        <v>0</v>
      </c>
      <c r="AF50" s="22">
        <v>0</v>
      </c>
      <c r="AG50" s="21">
        <v>0</v>
      </c>
      <c r="AH50" s="22">
        <v>209929820000</v>
      </c>
      <c r="AI50" s="22">
        <v>209929820000</v>
      </c>
      <c r="AJ50" s="21">
        <v>0.59822106916806739</v>
      </c>
      <c r="AK50" s="19"/>
      <c r="AL50" s="22">
        <v>23591877496</v>
      </c>
      <c r="AM50" s="21">
        <v>11.237983005939794</v>
      </c>
      <c r="AN50" s="22">
        <v>115913470258</v>
      </c>
      <c r="AO50" s="21">
        <v>55.215343040831456</v>
      </c>
      <c r="AP50" s="22">
        <v>139505347754</v>
      </c>
      <c r="AQ50" s="21">
        <v>66.453326046771252</v>
      </c>
    </row>
    <row r="51" spans="1:59" s="11" customFormat="1" ht="25.5" x14ac:dyDescent="0.2">
      <c r="A51" s="19" t="s">
        <v>105</v>
      </c>
      <c r="B51" s="20">
        <v>23420999000</v>
      </c>
      <c r="C51" s="21">
        <v>0.32375576442456333</v>
      </c>
      <c r="D51" s="22">
        <v>3482409005</v>
      </c>
      <c r="E51" s="21">
        <v>14.868746653377169</v>
      </c>
      <c r="F51" s="22">
        <v>264147194</v>
      </c>
      <c r="G51" s="21">
        <v>1.1278220625858018</v>
      </c>
      <c r="H51" s="22">
        <v>3746556199</v>
      </c>
      <c r="I51" s="21">
        <v>15.996568715962969</v>
      </c>
      <c r="J51" s="33">
        <v>0</v>
      </c>
      <c r="K51" s="33">
        <v>0</v>
      </c>
      <c r="L51" s="36">
        <v>0</v>
      </c>
      <c r="M51" s="21">
        <v>0</v>
      </c>
      <c r="N51" s="22">
        <v>0</v>
      </c>
      <c r="O51" s="21">
        <v>0</v>
      </c>
      <c r="P51" s="22">
        <v>0</v>
      </c>
      <c r="Q51" s="21">
        <v>0</v>
      </c>
      <c r="R51" s="20">
        <v>21355446000</v>
      </c>
      <c r="S51" s="21">
        <v>7.6657689713993102E-2</v>
      </c>
      <c r="T51" s="22">
        <v>962559493</v>
      </c>
      <c r="U51" s="21">
        <v>4.5073256395581716</v>
      </c>
      <c r="V51" s="22">
        <v>8589091450</v>
      </c>
      <c r="W51" s="21">
        <v>40.219677219572006</v>
      </c>
      <c r="X51" s="22">
        <v>9551650943</v>
      </c>
      <c r="Y51" s="21">
        <v>44.727002859130174</v>
      </c>
      <c r="Z51" s="22">
        <v>0</v>
      </c>
      <c r="AA51" s="21">
        <v>0</v>
      </c>
      <c r="AB51" s="22">
        <v>0</v>
      </c>
      <c r="AC51" s="21">
        <v>0</v>
      </c>
      <c r="AD51" s="22">
        <v>0</v>
      </c>
      <c r="AE51" s="21">
        <v>0</v>
      </c>
      <c r="AF51" s="22">
        <v>0</v>
      </c>
      <c r="AG51" s="21">
        <v>0</v>
      </c>
      <c r="AH51" s="22">
        <v>44776445000</v>
      </c>
      <c r="AI51" s="22">
        <v>44776445000</v>
      </c>
      <c r="AJ51" s="21">
        <v>0.12759603567251745</v>
      </c>
      <c r="AK51" s="19"/>
      <c r="AL51" s="22">
        <v>4444968498</v>
      </c>
      <c r="AM51" s="21">
        <v>9.9270241261895631</v>
      </c>
      <c r="AN51" s="22">
        <v>8853238644</v>
      </c>
      <c r="AO51" s="21">
        <v>19.772089195558067</v>
      </c>
      <c r="AP51" s="22">
        <v>13298207142</v>
      </c>
      <c r="AQ51" s="21">
        <v>29.699113321747628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x14ac:dyDescent="0.2">
      <c r="A52" s="19" t="s">
        <v>106</v>
      </c>
      <c r="B52" s="20">
        <v>10172010000</v>
      </c>
      <c r="C52" s="21">
        <v>0.14061086264015904</v>
      </c>
      <c r="D52" s="22">
        <v>1452469791</v>
      </c>
      <c r="E52" s="21">
        <v>14.279083396496858</v>
      </c>
      <c r="F52" s="22">
        <v>521361074</v>
      </c>
      <c r="G52" s="21">
        <v>5.1254479104916335</v>
      </c>
      <c r="H52" s="22">
        <v>1973830865</v>
      </c>
      <c r="I52" s="21">
        <v>19.404531306988488</v>
      </c>
      <c r="J52" s="33">
        <v>0</v>
      </c>
      <c r="K52" s="33">
        <v>0</v>
      </c>
      <c r="L52" s="36">
        <v>0</v>
      </c>
      <c r="M52" s="21">
        <v>0</v>
      </c>
      <c r="N52" s="22">
        <v>0</v>
      </c>
      <c r="O52" s="21">
        <v>0</v>
      </c>
      <c r="P52" s="22">
        <v>0</v>
      </c>
      <c r="Q52" s="21">
        <v>0</v>
      </c>
      <c r="R52" s="20">
        <v>58241229000</v>
      </c>
      <c r="S52" s="21">
        <v>0.20906320857188451</v>
      </c>
      <c r="T52" s="22">
        <v>3333437401</v>
      </c>
      <c r="U52" s="21">
        <v>5.7235011318184927</v>
      </c>
      <c r="V52" s="22">
        <v>29468514678</v>
      </c>
      <c r="W52" s="21">
        <v>50.597343469520538</v>
      </c>
      <c r="X52" s="22">
        <v>32801952079</v>
      </c>
      <c r="Y52" s="21">
        <v>56.320844601339026</v>
      </c>
      <c r="Z52" s="22">
        <v>0</v>
      </c>
      <c r="AA52" s="21">
        <v>0</v>
      </c>
      <c r="AB52" s="22">
        <v>0</v>
      </c>
      <c r="AC52" s="21">
        <v>0</v>
      </c>
      <c r="AD52" s="22">
        <v>0</v>
      </c>
      <c r="AE52" s="21">
        <v>0</v>
      </c>
      <c r="AF52" s="22">
        <v>0</v>
      </c>
      <c r="AG52" s="21">
        <v>0</v>
      </c>
      <c r="AH52" s="22">
        <v>68413239000</v>
      </c>
      <c r="AI52" s="22">
        <v>68413239000</v>
      </c>
      <c r="AJ52" s="21">
        <v>0.19495201291474706</v>
      </c>
      <c r="AK52" s="19"/>
      <c r="AL52" s="22">
        <v>4785907192</v>
      </c>
      <c r="AM52" s="21">
        <v>6.9955863250386372</v>
      </c>
      <c r="AN52" s="22">
        <v>29989875752</v>
      </c>
      <c r="AO52" s="21">
        <v>43.836362947235983</v>
      </c>
      <c r="AP52" s="22">
        <v>34775782944</v>
      </c>
      <c r="AQ52" s="21">
        <v>50.83194927227462</v>
      </c>
    </row>
    <row r="53" spans="1:59" ht="26.25" thickBot="1" x14ac:dyDescent="0.25">
      <c r="A53" s="19" t="s">
        <v>107</v>
      </c>
      <c r="B53" s="20">
        <v>7231221000</v>
      </c>
      <c r="C53" s="21">
        <v>9.9959420286809944E-2</v>
      </c>
      <c r="D53" s="22">
        <v>1087338569</v>
      </c>
      <c r="E53" s="21">
        <v>15.036721585469454</v>
      </c>
      <c r="F53" s="22">
        <v>714986920</v>
      </c>
      <c r="G53" s="21">
        <v>9.8874992203944529</v>
      </c>
      <c r="H53" s="22">
        <v>1802325489</v>
      </c>
      <c r="I53" s="21">
        <v>24.924220805863907</v>
      </c>
      <c r="J53" s="33">
        <v>0</v>
      </c>
      <c r="K53" s="33">
        <v>0</v>
      </c>
      <c r="L53" s="36">
        <v>0</v>
      </c>
      <c r="M53" s="21">
        <v>0</v>
      </c>
      <c r="N53" s="22">
        <v>0</v>
      </c>
      <c r="O53" s="21">
        <v>0</v>
      </c>
      <c r="P53" s="22">
        <v>0</v>
      </c>
      <c r="Q53" s="21">
        <v>0</v>
      </c>
      <c r="R53" s="20">
        <v>20572756000</v>
      </c>
      <c r="S53" s="21">
        <v>7.3848139065308668E-2</v>
      </c>
      <c r="T53" s="22">
        <v>1755498102</v>
      </c>
      <c r="U53" s="21">
        <v>8.533120705850008</v>
      </c>
      <c r="V53" s="22">
        <v>11585044280</v>
      </c>
      <c r="W53" s="21">
        <v>56.31255374826786</v>
      </c>
      <c r="X53" s="22">
        <v>13340542382</v>
      </c>
      <c r="Y53" s="21">
        <v>64.845674454117869</v>
      </c>
      <c r="Z53" s="22">
        <v>0</v>
      </c>
      <c r="AA53" s="21">
        <v>0</v>
      </c>
      <c r="AB53" s="22">
        <v>0</v>
      </c>
      <c r="AC53" s="21">
        <v>0</v>
      </c>
      <c r="AD53" s="22">
        <v>0</v>
      </c>
      <c r="AE53" s="21">
        <v>0</v>
      </c>
      <c r="AF53" s="22">
        <v>0</v>
      </c>
      <c r="AG53" s="21">
        <v>0</v>
      </c>
      <c r="AH53" s="22">
        <v>27803977000</v>
      </c>
      <c r="AI53" s="22">
        <v>27803977000</v>
      </c>
      <c r="AJ53" s="21">
        <v>7.9230882244668038E-2</v>
      </c>
      <c r="AK53" s="19"/>
      <c r="AL53" s="22">
        <v>2842836671</v>
      </c>
      <c r="AM53" s="21">
        <v>10.224568488889197</v>
      </c>
      <c r="AN53" s="22">
        <v>12300031200</v>
      </c>
      <c r="AO53" s="21">
        <v>44.238387911197016</v>
      </c>
      <c r="AP53" s="22">
        <v>15142867871</v>
      </c>
      <c r="AQ53" s="21">
        <v>54.462956400086213</v>
      </c>
    </row>
    <row r="54" spans="1:59" s="14" customFormat="1" ht="13.5" thickBot="1" x14ac:dyDescent="0.25">
      <c r="A54" s="41" t="s">
        <v>45</v>
      </c>
      <c r="B54" s="24">
        <v>72341566000</v>
      </c>
      <c r="C54" s="25">
        <v>1</v>
      </c>
      <c r="D54" s="24">
        <v>11096091845</v>
      </c>
      <c r="E54" s="25">
        <v>15.338473381955817</v>
      </c>
      <c r="F54" s="24">
        <v>8296540958</v>
      </c>
      <c r="G54" s="25">
        <v>11.468566989550656</v>
      </c>
      <c r="H54" s="24">
        <v>19392632803</v>
      </c>
      <c r="I54" s="25">
        <v>26.807040371506474</v>
      </c>
      <c r="J54" s="34">
        <v>0</v>
      </c>
      <c r="K54" s="34">
        <v>0</v>
      </c>
      <c r="L54" s="37">
        <v>0</v>
      </c>
      <c r="M54" s="25">
        <v>0</v>
      </c>
      <c r="N54" s="24">
        <v>0</v>
      </c>
      <c r="O54" s="25">
        <v>0</v>
      </c>
      <c r="P54" s="24">
        <v>0</v>
      </c>
      <c r="Q54" s="25">
        <v>0</v>
      </c>
      <c r="R54" s="24">
        <v>278581915000</v>
      </c>
      <c r="S54" s="25">
        <v>1</v>
      </c>
      <c r="T54" s="24">
        <v>24569498012</v>
      </c>
      <c r="U54" s="25">
        <v>8.8194878019989194</v>
      </c>
      <c r="V54" s="24">
        <v>158760074896</v>
      </c>
      <c r="W54" s="25">
        <v>56.988650859119836</v>
      </c>
      <c r="X54" s="24">
        <v>183329572908</v>
      </c>
      <c r="Y54" s="25">
        <v>65.808138661118761</v>
      </c>
      <c r="Z54" s="24">
        <v>0</v>
      </c>
      <c r="AA54" s="25">
        <v>0</v>
      </c>
      <c r="AB54" s="24">
        <v>0</v>
      </c>
      <c r="AC54" s="25">
        <v>0</v>
      </c>
      <c r="AD54" s="24">
        <v>0</v>
      </c>
      <c r="AE54" s="25">
        <v>0</v>
      </c>
      <c r="AF54" s="24">
        <v>0</v>
      </c>
      <c r="AG54" s="25">
        <v>0</v>
      </c>
      <c r="AH54" s="24">
        <f>SUM(AH50:AH53)</f>
        <v>350923481000</v>
      </c>
      <c r="AI54" s="24">
        <f>SUM(AI50:AI53)</f>
        <v>350923481000</v>
      </c>
      <c r="AJ54" s="25">
        <v>1</v>
      </c>
      <c r="AK54" s="23"/>
      <c r="AL54" s="24">
        <v>35665589857</v>
      </c>
      <c r="AM54" s="25">
        <v>10.163352351163985</v>
      </c>
      <c r="AN54" s="24">
        <v>167056615854</v>
      </c>
      <c r="AO54" s="25">
        <v>47.604855445395515</v>
      </c>
      <c r="AP54" s="24">
        <v>202722205711</v>
      </c>
      <c r="AQ54" s="25">
        <v>57.768207796559501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</row>
    <row r="55" spans="1:59" x14ac:dyDescent="0.2">
      <c r="A55" s="19" t="s">
        <v>108</v>
      </c>
      <c r="B55" s="20">
        <v>117550132000</v>
      </c>
      <c r="C55" s="21">
        <v>0.22721797902333907</v>
      </c>
      <c r="D55" s="22">
        <v>23376406901</v>
      </c>
      <c r="E55" s="21">
        <v>19.88632977545274</v>
      </c>
      <c r="F55" s="22">
        <v>10626651116</v>
      </c>
      <c r="G55" s="21">
        <v>9.0401013892523743</v>
      </c>
      <c r="H55" s="22">
        <v>34003058017</v>
      </c>
      <c r="I55" s="21">
        <v>28.926431164705114</v>
      </c>
      <c r="J55" s="33">
        <v>0</v>
      </c>
      <c r="K55" s="33">
        <v>0</v>
      </c>
      <c r="L55" s="36">
        <v>0</v>
      </c>
      <c r="M55" s="21">
        <v>0</v>
      </c>
      <c r="N55" s="22">
        <v>0</v>
      </c>
      <c r="O55" s="21">
        <v>0</v>
      </c>
      <c r="P55" s="22">
        <v>0</v>
      </c>
      <c r="Q55" s="21">
        <v>0</v>
      </c>
      <c r="R55" s="20">
        <v>3466843558000</v>
      </c>
      <c r="S55" s="21">
        <v>0.20533702537123774</v>
      </c>
      <c r="T55" s="22">
        <v>599508870649</v>
      </c>
      <c r="U55" s="21">
        <v>17.292642734500916</v>
      </c>
      <c r="V55" s="22">
        <v>263687258940</v>
      </c>
      <c r="W55" s="21">
        <v>7.6059751335338444</v>
      </c>
      <c r="X55" s="22">
        <v>863196129589</v>
      </c>
      <c r="Y55" s="21">
        <v>24.898617868034759</v>
      </c>
      <c r="Z55" s="22">
        <v>0</v>
      </c>
      <c r="AA55" s="21">
        <v>0</v>
      </c>
      <c r="AB55" s="22">
        <v>0</v>
      </c>
      <c r="AC55" s="21">
        <v>0</v>
      </c>
      <c r="AD55" s="22">
        <v>0</v>
      </c>
      <c r="AE55" s="21">
        <v>0</v>
      </c>
      <c r="AF55" s="22">
        <v>0</v>
      </c>
      <c r="AG55" s="21">
        <v>0</v>
      </c>
      <c r="AH55" s="22">
        <v>3584393690000</v>
      </c>
      <c r="AI55" s="22">
        <v>3584393690000</v>
      </c>
      <c r="AJ55" s="21">
        <v>0.20256065044739849</v>
      </c>
      <c r="AK55" s="19"/>
      <c r="AL55" s="22">
        <v>622885277550</v>
      </c>
      <c r="AM55" s="21">
        <v>17.37770265827022</v>
      </c>
      <c r="AN55" s="22">
        <v>274313910056</v>
      </c>
      <c r="AO55" s="21">
        <v>7.6530072804586373</v>
      </c>
      <c r="AP55" s="22">
        <v>897199187606</v>
      </c>
      <c r="AQ55" s="21">
        <v>37.160434577096666</v>
      </c>
    </row>
    <row r="56" spans="1:59" x14ac:dyDescent="0.2">
      <c r="A56" s="19" t="s">
        <v>109</v>
      </c>
      <c r="B56" s="20">
        <v>101644481000</v>
      </c>
      <c r="C56" s="21">
        <v>0.19647322515721366</v>
      </c>
      <c r="D56" s="22">
        <v>16532213315</v>
      </c>
      <c r="E56" s="21">
        <v>16.264742711411944</v>
      </c>
      <c r="F56" s="22">
        <v>3261083237</v>
      </c>
      <c r="G56" s="21">
        <v>3.2083229752533242</v>
      </c>
      <c r="H56" s="22">
        <v>19793296552</v>
      </c>
      <c r="I56" s="21">
        <v>19.473065686665269</v>
      </c>
      <c r="J56" s="33">
        <v>0</v>
      </c>
      <c r="K56" s="33">
        <v>0</v>
      </c>
      <c r="L56" s="36">
        <v>0</v>
      </c>
      <c r="M56" s="21">
        <v>0</v>
      </c>
      <c r="N56" s="22">
        <v>0</v>
      </c>
      <c r="O56" s="21">
        <v>0</v>
      </c>
      <c r="P56" s="22">
        <v>0</v>
      </c>
      <c r="Q56" s="21">
        <v>0</v>
      </c>
      <c r="R56" s="20">
        <v>2567974986000</v>
      </c>
      <c r="S56" s="21">
        <v>0.15209810769689938</v>
      </c>
      <c r="T56" s="22">
        <v>113860614720</v>
      </c>
      <c r="U56" s="21">
        <v>4.4338677495202052</v>
      </c>
      <c r="V56" s="22">
        <v>474032276235</v>
      </c>
      <c r="W56" s="21">
        <v>18.459380594410511</v>
      </c>
      <c r="X56" s="22">
        <v>587892890955</v>
      </c>
      <c r="Y56" s="21">
        <v>22.893248343930715</v>
      </c>
      <c r="Z56" s="22">
        <v>0</v>
      </c>
      <c r="AA56" s="21">
        <v>0</v>
      </c>
      <c r="AB56" s="22">
        <v>0</v>
      </c>
      <c r="AC56" s="21">
        <v>0</v>
      </c>
      <c r="AD56" s="22">
        <v>0</v>
      </c>
      <c r="AE56" s="21">
        <v>0</v>
      </c>
      <c r="AF56" s="22">
        <v>0</v>
      </c>
      <c r="AG56" s="21">
        <v>0</v>
      </c>
      <c r="AH56" s="22">
        <v>2669619467000</v>
      </c>
      <c r="AI56" s="22">
        <v>2669619467000</v>
      </c>
      <c r="AJ56" s="21">
        <v>0.15086508415389974</v>
      </c>
      <c r="AK56" s="19"/>
      <c r="AL56" s="22">
        <v>130392828035</v>
      </c>
      <c r="AM56" s="21">
        <v>4.8843226402424191</v>
      </c>
      <c r="AN56" s="22">
        <v>477293359472</v>
      </c>
      <c r="AO56" s="21">
        <v>17.87870388914871</v>
      </c>
      <c r="AP56" s="22">
        <v>607686187507</v>
      </c>
      <c r="AQ56" s="21">
        <v>22.763026529391126</v>
      </c>
    </row>
    <row r="57" spans="1:59" ht="25.5" x14ac:dyDescent="0.2">
      <c r="A57" s="19" t="s">
        <v>110</v>
      </c>
      <c r="B57" s="20">
        <v>42281806000</v>
      </c>
      <c r="C57" s="21">
        <v>8.172841957146329E-2</v>
      </c>
      <c r="D57" s="22">
        <v>4940803645</v>
      </c>
      <c r="E57" s="21">
        <v>11.685412976446655</v>
      </c>
      <c r="F57" s="22">
        <v>916967569</v>
      </c>
      <c r="G57" s="21">
        <v>2.168704830157917</v>
      </c>
      <c r="H57" s="22">
        <v>5857771214</v>
      </c>
      <c r="I57" s="21">
        <v>13.85411780660457</v>
      </c>
      <c r="J57" s="33">
        <v>0</v>
      </c>
      <c r="K57" s="33">
        <v>0</v>
      </c>
      <c r="L57" s="36">
        <v>0</v>
      </c>
      <c r="M57" s="21">
        <v>0</v>
      </c>
      <c r="N57" s="22">
        <v>0</v>
      </c>
      <c r="O57" s="21">
        <v>0</v>
      </c>
      <c r="P57" s="22">
        <v>0</v>
      </c>
      <c r="Q57" s="21">
        <v>0</v>
      </c>
      <c r="R57" s="20">
        <v>235109684000</v>
      </c>
      <c r="S57" s="21">
        <v>1.3925267275798917E-2</v>
      </c>
      <c r="T57" s="22">
        <v>13609988516</v>
      </c>
      <c r="U57" s="21">
        <v>5.7887826160320985</v>
      </c>
      <c r="V57" s="22">
        <v>84217915712</v>
      </c>
      <c r="W57" s="21">
        <v>35.820691976260747</v>
      </c>
      <c r="X57" s="22">
        <v>97827904228</v>
      </c>
      <c r="Y57" s="21">
        <v>41.609474592292841</v>
      </c>
      <c r="Z57" s="22">
        <v>0</v>
      </c>
      <c r="AA57" s="21">
        <v>0</v>
      </c>
      <c r="AB57" s="22">
        <v>0</v>
      </c>
      <c r="AC57" s="21">
        <v>0</v>
      </c>
      <c r="AD57" s="22">
        <v>0</v>
      </c>
      <c r="AE57" s="21">
        <v>0</v>
      </c>
      <c r="AF57" s="22">
        <v>0</v>
      </c>
      <c r="AG57" s="21">
        <v>0</v>
      </c>
      <c r="AH57" s="22">
        <v>277391490000</v>
      </c>
      <c r="AI57" s="22">
        <v>277391490000</v>
      </c>
      <c r="AJ57" s="21">
        <v>1.5675901003768655E-2</v>
      </c>
      <c r="AK57" s="19"/>
      <c r="AL57" s="22">
        <v>18550792161</v>
      </c>
      <c r="AM57" s="21">
        <v>6.6875851746569444</v>
      </c>
      <c r="AN57" s="22">
        <v>85134883281</v>
      </c>
      <c r="AO57" s="21">
        <v>30.691238322055231</v>
      </c>
      <c r="AP57" s="22">
        <v>103685675442</v>
      </c>
      <c r="AQ57" s="21">
        <v>37.378823496712172</v>
      </c>
    </row>
    <row r="58" spans="1:59" ht="25.5" x14ac:dyDescent="0.2">
      <c r="A58" s="19" t="s">
        <v>111</v>
      </c>
      <c r="B58" s="20">
        <v>175965435916</v>
      </c>
      <c r="C58" s="21">
        <v>0.34013156809381045</v>
      </c>
      <c r="D58" s="22">
        <v>27499623939</v>
      </c>
      <c r="E58" s="21">
        <v>15.627855434136167</v>
      </c>
      <c r="F58" s="22">
        <v>27198895104</v>
      </c>
      <c r="G58" s="21">
        <v>15.456953214939235</v>
      </c>
      <c r="H58" s="22">
        <v>54698519043</v>
      </c>
      <c r="I58" s="21">
        <v>31.084808649075402</v>
      </c>
      <c r="J58" s="33">
        <v>0</v>
      </c>
      <c r="K58" s="33">
        <v>0</v>
      </c>
      <c r="L58" s="36">
        <v>0</v>
      </c>
      <c r="M58" s="21">
        <v>0</v>
      </c>
      <c r="N58" s="22">
        <v>0</v>
      </c>
      <c r="O58" s="21">
        <v>0</v>
      </c>
      <c r="P58" s="22">
        <v>0</v>
      </c>
      <c r="Q58" s="21">
        <v>0</v>
      </c>
      <c r="R58" s="20">
        <v>8198411390543</v>
      </c>
      <c r="S58" s="21">
        <v>0.4855821670461925</v>
      </c>
      <c r="T58" s="22">
        <v>1184737410642</v>
      </c>
      <c r="U58" s="21">
        <v>14.45081680102823</v>
      </c>
      <c r="V58" s="22">
        <v>2492134095200</v>
      </c>
      <c r="W58" s="21">
        <v>30.397768256356557</v>
      </c>
      <c r="X58" s="22">
        <v>3676871505842</v>
      </c>
      <c r="Y58" s="21">
        <v>44.848585057384781</v>
      </c>
      <c r="Z58" s="22">
        <v>0</v>
      </c>
      <c r="AA58" s="21">
        <v>0</v>
      </c>
      <c r="AB58" s="22">
        <v>0</v>
      </c>
      <c r="AC58" s="21">
        <v>0</v>
      </c>
      <c r="AD58" s="22">
        <v>0</v>
      </c>
      <c r="AE58" s="21">
        <v>0</v>
      </c>
      <c r="AF58" s="22">
        <v>0</v>
      </c>
      <c r="AG58" s="21">
        <v>0</v>
      </c>
      <c r="AH58" s="22">
        <v>8877389355000</v>
      </c>
      <c r="AI58" s="22">
        <v>8742192425095</v>
      </c>
      <c r="AJ58" s="21">
        <v>0.47325136794869083</v>
      </c>
      <c r="AK58" s="19"/>
      <c r="AL58" s="22">
        <v>1212237034581</v>
      </c>
      <c r="AM58" s="21">
        <v>14.475549162666223</v>
      </c>
      <c r="AN58" s="22">
        <v>2519332990304</v>
      </c>
      <c r="AO58" s="21">
        <v>30.083826444782382</v>
      </c>
      <c r="AP58" s="22">
        <v>3731570024885</v>
      </c>
      <c r="AQ58" s="21">
        <v>44.559375607448601</v>
      </c>
    </row>
    <row r="59" spans="1:59" s="11" customFormat="1" x14ac:dyDescent="0.2">
      <c r="A59" s="19" t="s">
        <v>112</v>
      </c>
      <c r="B59" s="20">
        <v>79903350359</v>
      </c>
      <c r="C59" s="21">
        <v>0.15444880815417353</v>
      </c>
      <c r="D59" s="22">
        <v>18497590499</v>
      </c>
      <c r="E59" s="21">
        <v>23.149956060530201</v>
      </c>
      <c r="F59" s="22">
        <v>10073921449</v>
      </c>
      <c r="G59" s="21">
        <v>12.607633351716288</v>
      </c>
      <c r="H59" s="22">
        <v>28571511948</v>
      </c>
      <c r="I59" s="21">
        <v>35.757589412246489</v>
      </c>
      <c r="J59" s="33">
        <v>294389664930</v>
      </c>
      <c r="K59" s="33">
        <v>0</v>
      </c>
      <c r="L59" s="36">
        <v>1899304289</v>
      </c>
      <c r="M59" s="21">
        <v>0.64516676883056234</v>
      </c>
      <c r="N59" s="22">
        <v>42102929</v>
      </c>
      <c r="O59" s="21">
        <v>1.4301768715288031E-2</v>
      </c>
      <c r="P59" s="22">
        <v>1941407218</v>
      </c>
      <c r="Q59" s="21">
        <v>0.65946853754585033</v>
      </c>
      <c r="R59" s="20">
        <v>2415335167980</v>
      </c>
      <c r="S59" s="21">
        <v>0.14305743260987147</v>
      </c>
      <c r="T59" s="22">
        <v>84251884193</v>
      </c>
      <c r="U59" s="21">
        <v>3.4882067428953047</v>
      </c>
      <c r="V59" s="22">
        <v>1813025156266</v>
      </c>
      <c r="W59" s="21">
        <v>75.063087736277794</v>
      </c>
      <c r="X59" s="22">
        <v>1897277040459</v>
      </c>
      <c r="Y59" s="21">
        <v>78.551294479173094</v>
      </c>
      <c r="Z59" s="22">
        <v>0</v>
      </c>
      <c r="AA59" s="21">
        <v>0</v>
      </c>
      <c r="AB59" s="22">
        <v>0</v>
      </c>
      <c r="AC59" s="21">
        <v>0</v>
      </c>
      <c r="AD59" s="22">
        <v>0</v>
      </c>
      <c r="AE59" s="21">
        <v>0</v>
      </c>
      <c r="AF59" s="22">
        <v>0</v>
      </c>
      <c r="AG59" s="21">
        <v>0</v>
      </c>
      <c r="AH59" s="22">
        <v>5144362408000</v>
      </c>
      <c r="AI59" s="22">
        <v>5182910930765</v>
      </c>
      <c r="AJ59" s="21">
        <v>0.15764699644624225</v>
      </c>
      <c r="AK59" s="19"/>
      <c r="AL59" s="22">
        <v>104648778981</v>
      </c>
      <c r="AM59" s="21">
        <v>3.7513522271046278</v>
      </c>
      <c r="AN59" s="22">
        <v>1823141180644</v>
      </c>
      <c r="AO59" s="21">
        <v>65.354271640157037</v>
      </c>
      <c r="AP59" s="22">
        <v>1927789959625</v>
      </c>
      <c r="AQ59" s="21">
        <v>69.10562386726167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s="11" customFormat="1" ht="13.5" thickBot="1" x14ac:dyDescent="0.25">
      <c r="A60" s="19" t="s">
        <v>113</v>
      </c>
      <c r="B60" s="20">
        <v>0</v>
      </c>
      <c r="C60" s="21">
        <v>0</v>
      </c>
      <c r="D60" s="22">
        <v>0</v>
      </c>
      <c r="E60" s="21">
        <v>0</v>
      </c>
      <c r="F60" s="22">
        <v>0</v>
      </c>
      <c r="G60" s="21">
        <v>0</v>
      </c>
      <c r="H60" s="22">
        <v>0</v>
      </c>
      <c r="I60" s="21">
        <v>0</v>
      </c>
      <c r="J60" s="33">
        <v>0</v>
      </c>
      <c r="K60" s="33">
        <v>0</v>
      </c>
      <c r="L60" s="36">
        <v>0</v>
      </c>
      <c r="M60" s="21">
        <v>0</v>
      </c>
      <c r="N60" s="22">
        <v>0</v>
      </c>
      <c r="O60" s="21">
        <v>0</v>
      </c>
      <c r="P60" s="22">
        <v>0</v>
      </c>
      <c r="Q60" s="21">
        <v>0</v>
      </c>
      <c r="R60" s="20">
        <v>0</v>
      </c>
      <c r="S60" s="21">
        <v>0</v>
      </c>
      <c r="T60" s="22">
        <v>0</v>
      </c>
      <c r="U60" s="21">
        <v>0</v>
      </c>
      <c r="V60" s="22">
        <v>0</v>
      </c>
      <c r="W60" s="21">
        <v>0</v>
      </c>
      <c r="X60" s="22">
        <v>0</v>
      </c>
      <c r="Y60" s="21">
        <v>0</v>
      </c>
      <c r="Z60" s="22">
        <v>0</v>
      </c>
      <c r="AA60" s="21">
        <v>0</v>
      </c>
      <c r="AB60" s="22">
        <v>0</v>
      </c>
      <c r="AC60" s="21">
        <v>0</v>
      </c>
      <c r="AD60" s="22">
        <v>0</v>
      </c>
      <c r="AE60" s="21">
        <v>0</v>
      </c>
      <c r="AF60" s="22">
        <v>0</v>
      </c>
      <c r="AG60" s="21">
        <v>0</v>
      </c>
      <c r="AH60" s="22">
        <v>0</v>
      </c>
      <c r="AI60" s="22">
        <v>0</v>
      </c>
      <c r="AJ60" s="21">
        <v>0</v>
      </c>
      <c r="AK60" s="19"/>
      <c r="AL60" s="22">
        <v>0</v>
      </c>
      <c r="AM60" s="21">
        <v>0</v>
      </c>
      <c r="AN60" s="22">
        <v>0</v>
      </c>
      <c r="AO60" s="21">
        <v>0</v>
      </c>
      <c r="AP60" s="22">
        <v>0</v>
      </c>
      <c r="AQ60" s="21">
        <v>0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s="14" customFormat="1" ht="13.5" thickBot="1" x14ac:dyDescent="0.25">
      <c r="A61" s="41" t="s">
        <v>51</v>
      </c>
      <c r="B61" s="24">
        <v>517345205275</v>
      </c>
      <c r="C61" s="25">
        <v>1</v>
      </c>
      <c r="D61" s="24">
        <v>90846638299</v>
      </c>
      <c r="E61" s="25">
        <v>17.560158550364754</v>
      </c>
      <c r="F61" s="24">
        <v>52077518475</v>
      </c>
      <c r="G61" s="25">
        <v>10.066299628179152</v>
      </c>
      <c r="H61" s="24">
        <v>142924156774</v>
      </c>
      <c r="I61" s="25">
        <v>27.626458178543906</v>
      </c>
      <c r="J61" s="34">
        <v>294389664930</v>
      </c>
      <c r="K61" s="34">
        <v>0</v>
      </c>
      <c r="L61" s="37">
        <v>0</v>
      </c>
      <c r="M61" s="25">
        <v>0</v>
      </c>
      <c r="N61" s="24">
        <v>0</v>
      </c>
      <c r="O61" s="25">
        <v>0</v>
      </c>
      <c r="P61" s="24">
        <v>0</v>
      </c>
      <c r="Q61" s="25">
        <v>0</v>
      </c>
      <c r="R61" s="24">
        <v>16883674786523</v>
      </c>
      <c r="S61" s="25">
        <v>1</v>
      </c>
      <c r="T61" s="24">
        <v>1995968768720</v>
      </c>
      <c r="U61" s="25">
        <v>11.821885898401902</v>
      </c>
      <c r="V61" s="24">
        <v>5127096702353</v>
      </c>
      <c r="W61" s="25">
        <v>30.367184675018649</v>
      </c>
      <c r="X61" s="24">
        <v>7123065471073</v>
      </c>
      <c r="Y61" s="25">
        <v>42.189070573420551</v>
      </c>
      <c r="Z61" s="24">
        <v>0</v>
      </c>
      <c r="AA61" s="25">
        <v>0</v>
      </c>
      <c r="AB61" s="24">
        <v>0</v>
      </c>
      <c r="AC61" s="25">
        <v>0</v>
      </c>
      <c r="AD61" s="24">
        <v>0</v>
      </c>
      <c r="AE61" s="25">
        <v>0</v>
      </c>
      <c r="AF61" s="24">
        <v>0</v>
      </c>
      <c r="AG61" s="25">
        <v>0</v>
      </c>
      <c r="AH61" s="24">
        <v>20553156410000</v>
      </c>
      <c r="AI61" s="24">
        <v>20456508002860</v>
      </c>
      <c r="AJ61" s="25">
        <v>1</v>
      </c>
      <c r="AK61" s="23"/>
      <c r="AL61" s="24">
        <v>2088714711308</v>
      </c>
      <c r="AM61" s="25">
        <v>11.803709277303149</v>
      </c>
      <c r="AN61" s="24">
        <v>5179216323757</v>
      </c>
      <c r="AO61" s="25">
        <v>29.268699760153911</v>
      </c>
      <c r="AP61" s="24">
        <v>7267931035065</v>
      </c>
      <c r="AQ61" s="25">
        <v>43.980338073531527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</row>
    <row r="62" spans="1:59" s="11" customFormat="1" x14ac:dyDescent="0.2">
      <c r="A62" s="19" t="s">
        <v>114</v>
      </c>
      <c r="B62" s="20">
        <v>25950500000</v>
      </c>
      <c r="C62" s="21">
        <v>1.0520455941386946E-2</v>
      </c>
      <c r="D62" s="22">
        <v>3889988429</v>
      </c>
      <c r="E62" s="21">
        <v>14.990032673744244</v>
      </c>
      <c r="F62" s="22">
        <v>2231576281</v>
      </c>
      <c r="G62" s="21">
        <v>8.5993575499508665</v>
      </c>
      <c r="H62" s="22">
        <v>6121564710</v>
      </c>
      <c r="I62" s="21">
        <v>23.589390223695112</v>
      </c>
      <c r="J62" s="33">
        <v>0</v>
      </c>
      <c r="K62" s="33">
        <v>0</v>
      </c>
      <c r="L62" s="36">
        <v>0</v>
      </c>
      <c r="M62" s="21">
        <v>0</v>
      </c>
      <c r="N62" s="22">
        <v>0</v>
      </c>
      <c r="O62" s="21">
        <v>0</v>
      </c>
      <c r="P62" s="22">
        <v>0</v>
      </c>
      <c r="Q62" s="21">
        <v>0</v>
      </c>
      <c r="R62" s="20">
        <v>391890015000</v>
      </c>
      <c r="S62" s="21">
        <v>0.1278850625826666</v>
      </c>
      <c r="T62" s="22">
        <v>54804409914</v>
      </c>
      <c r="U62" s="21">
        <v>13.984640541045682</v>
      </c>
      <c r="V62" s="22">
        <v>45020448450</v>
      </c>
      <c r="W62" s="21">
        <v>11.488031520782686</v>
      </c>
      <c r="X62" s="22">
        <v>99824858364</v>
      </c>
      <c r="Y62" s="21">
        <v>25.472672061828366</v>
      </c>
      <c r="Z62" s="22">
        <v>0</v>
      </c>
      <c r="AA62" s="21">
        <v>0</v>
      </c>
      <c r="AB62" s="22">
        <v>0</v>
      </c>
      <c r="AC62" s="21">
        <v>0</v>
      </c>
      <c r="AD62" s="22">
        <v>0</v>
      </c>
      <c r="AE62" s="21">
        <v>0</v>
      </c>
      <c r="AF62" s="22">
        <v>0</v>
      </c>
      <c r="AG62" s="21">
        <v>0</v>
      </c>
      <c r="AH62" s="22">
        <v>417840515000</v>
      </c>
      <c r="AI62" s="22">
        <v>417840515000</v>
      </c>
      <c r="AJ62" s="21">
        <v>6.6849520994349307E-2</v>
      </c>
      <c r="AK62" s="19"/>
      <c r="AL62" s="22">
        <v>58694398343</v>
      </c>
      <c r="AM62" s="21">
        <v>14.047081658177643</v>
      </c>
      <c r="AN62" s="22">
        <v>47252024731</v>
      </c>
      <c r="AO62" s="21">
        <v>11.308626864726126</v>
      </c>
      <c r="AP62" s="22">
        <v>105946423074</v>
      </c>
      <c r="AQ62" s="21">
        <v>25.355708522903768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x14ac:dyDescent="0.2">
      <c r="A63" s="19" t="s">
        <v>115</v>
      </c>
      <c r="B63" s="20">
        <v>13195303000</v>
      </c>
      <c r="C63" s="21">
        <v>5.3494385019460505E-3</v>
      </c>
      <c r="D63" s="22">
        <v>2338174694</v>
      </c>
      <c r="E63" s="21">
        <v>17.719749929198294</v>
      </c>
      <c r="F63" s="22">
        <v>1195065362</v>
      </c>
      <c r="G63" s="21">
        <v>9.0567481625848227</v>
      </c>
      <c r="H63" s="22">
        <v>3533240056</v>
      </c>
      <c r="I63" s="21">
        <v>26.776498091783115</v>
      </c>
      <c r="J63" s="33">
        <v>0</v>
      </c>
      <c r="K63" s="33">
        <v>0</v>
      </c>
      <c r="L63" s="36">
        <v>0</v>
      </c>
      <c r="M63" s="21">
        <v>0</v>
      </c>
      <c r="N63" s="22">
        <v>0</v>
      </c>
      <c r="O63" s="21">
        <v>0</v>
      </c>
      <c r="P63" s="22">
        <v>0</v>
      </c>
      <c r="Q63" s="21">
        <v>0</v>
      </c>
      <c r="R63" s="20">
        <v>80076742000</v>
      </c>
      <c r="S63" s="21">
        <v>2.6131360254448042E-2</v>
      </c>
      <c r="T63" s="22">
        <v>7388404564</v>
      </c>
      <c r="U63" s="21">
        <v>9.2266548057112505</v>
      </c>
      <c r="V63" s="22">
        <v>14952662131</v>
      </c>
      <c r="W63" s="21">
        <v>18.672915203018626</v>
      </c>
      <c r="X63" s="22">
        <v>22341066695</v>
      </c>
      <c r="Y63" s="21">
        <v>27.899570008729874</v>
      </c>
      <c r="Z63" s="22">
        <v>0</v>
      </c>
      <c r="AA63" s="21">
        <v>0</v>
      </c>
      <c r="AB63" s="22">
        <v>0</v>
      </c>
      <c r="AC63" s="21">
        <v>0</v>
      </c>
      <c r="AD63" s="22">
        <v>0</v>
      </c>
      <c r="AE63" s="21">
        <v>0</v>
      </c>
      <c r="AF63" s="22">
        <v>0</v>
      </c>
      <c r="AG63" s="21">
        <v>0</v>
      </c>
      <c r="AH63" s="22">
        <v>93272045000</v>
      </c>
      <c r="AI63" s="22">
        <v>93272045000</v>
      </c>
      <c r="AJ63" s="21">
        <v>1.4922419695020225E-2</v>
      </c>
      <c r="AK63" s="19"/>
      <c r="AL63" s="22">
        <v>9726579258</v>
      </c>
      <c r="AM63" s="21">
        <v>10.428182697184349</v>
      </c>
      <c r="AN63" s="22">
        <v>16147727493</v>
      </c>
      <c r="AO63" s="21">
        <v>17.31250504156953</v>
      </c>
      <c r="AP63" s="22">
        <v>25874306751</v>
      </c>
      <c r="AQ63" s="21">
        <v>27.740687738753877</v>
      </c>
    </row>
    <row r="64" spans="1:59" ht="25.5" x14ac:dyDescent="0.2">
      <c r="A64" s="19" t="s">
        <v>116</v>
      </c>
      <c r="B64" s="20">
        <v>260415469000</v>
      </c>
      <c r="C64" s="21">
        <v>0.10557366787037313</v>
      </c>
      <c r="D64" s="22">
        <v>22063669275</v>
      </c>
      <c r="E64" s="21">
        <v>8.4724879669110589</v>
      </c>
      <c r="F64" s="22">
        <v>216392388484</v>
      </c>
      <c r="G64" s="21">
        <v>83.095059335357689</v>
      </c>
      <c r="H64" s="22">
        <v>238456057759</v>
      </c>
      <c r="I64" s="21">
        <v>91.56754730226875</v>
      </c>
      <c r="J64" s="33">
        <v>0</v>
      </c>
      <c r="K64" s="33">
        <v>0</v>
      </c>
      <c r="L64" s="36">
        <v>0</v>
      </c>
      <c r="M64" s="21">
        <v>0</v>
      </c>
      <c r="N64" s="22">
        <v>0</v>
      </c>
      <c r="O64" s="21">
        <v>0</v>
      </c>
      <c r="P64" s="22">
        <v>0</v>
      </c>
      <c r="Q64" s="21">
        <v>0</v>
      </c>
      <c r="R64" s="20">
        <v>125650876000</v>
      </c>
      <c r="S64" s="21">
        <v>4.1003520186210618E-2</v>
      </c>
      <c r="T64" s="22">
        <v>1157610738</v>
      </c>
      <c r="U64" s="21">
        <v>0.92129141861295105</v>
      </c>
      <c r="V64" s="22">
        <v>30569090859</v>
      </c>
      <c r="W64" s="21">
        <v>24.328593506184546</v>
      </c>
      <c r="X64" s="22">
        <v>31726701597</v>
      </c>
      <c r="Y64" s="21">
        <v>25.249884924797499</v>
      </c>
      <c r="Z64" s="22">
        <v>0</v>
      </c>
      <c r="AA64" s="21">
        <v>0</v>
      </c>
      <c r="AB64" s="22">
        <v>0</v>
      </c>
      <c r="AC64" s="21">
        <v>0</v>
      </c>
      <c r="AD64" s="22">
        <v>0</v>
      </c>
      <c r="AE64" s="21">
        <v>0</v>
      </c>
      <c r="AF64" s="22">
        <v>0</v>
      </c>
      <c r="AG64" s="21">
        <v>0</v>
      </c>
      <c r="AH64" s="22">
        <v>386066345000</v>
      </c>
      <c r="AI64" s="22">
        <v>386066345000</v>
      </c>
      <c r="AJ64" s="21">
        <v>6.1766031078363003E-2</v>
      </c>
      <c r="AK64" s="19"/>
      <c r="AL64" s="22">
        <v>23221280013</v>
      </c>
      <c r="AM64" s="21">
        <v>6.0148418306185167</v>
      </c>
      <c r="AN64" s="22">
        <v>246961479343</v>
      </c>
      <c r="AO64" s="21">
        <v>63.968663039768458</v>
      </c>
      <c r="AP64" s="22">
        <v>270182759356</v>
      </c>
      <c r="AQ64" s="21">
        <v>69.98350487038698</v>
      </c>
    </row>
    <row r="65" spans="1:59" ht="25.5" x14ac:dyDescent="0.2">
      <c r="A65" s="19" t="s">
        <v>117</v>
      </c>
      <c r="B65" s="20">
        <v>42186886000</v>
      </c>
      <c r="C65" s="21">
        <v>1.7102763933924733E-2</v>
      </c>
      <c r="D65" s="22">
        <v>5785998382</v>
      </c>
      <c r="E65" s="21">
        <v>13.715158739139932</v>
      </c>
      <c r="F65" s="22">
        <v>6147422419</v>
      </c>
      <c r="G65" s="21">
        <v>14.571880036369597</v>
      </c>
      <c r="H65" s="22">
        <v>11933420801</v>
      </c>
      <c r="I65" s="21">
        <v>28.287038775509526</v>
      </c>
      <c r="J65" s="33">
        <v>0</v>
      </c>
      <c r="K65" s="33">
        <v>0</v>
      </c>
      <c r="L65" s="36">
        <v>0</v>
      </c>
      <c r="M65" s="21">
        <v>0</v>
      </c>
      <c r="N65" s="22">
        <v>0</v>
      </c>
      <c r="O65" s="21">
        <v>0</v>
      </c>
      <c r="P65" s="22">
        <v>0</v>
      </c>
      <c r="Q65" s="21">
        <v>0</v>
      </c>
      <c r="R65" s="20">
        <v>110086482000</v>
      </c>
      <c r="S65" s="21">
        <v>3.5924407617467874E-2</v>
      </c>
      <c r="T65" s="22">
        <v>4970755738</v>
      </c>
      <c r="U65" s="21">
        <v>4.5153189090010164</v>
      </c>
      <c r="V65" s="22">
        <v>18241464738</v>
      </c>
      <c r="W65" s="21">
        <v>16.570122331641045</v>
      </c>
      <c r="X65" s="22">
        <v>23212220476</v>
      </c>
      <c r="Y65" s="21">
        <v>21.085441240642062</v>
      </c>
      <c r="Z65" s="22">
        <v>121972361000</v>
      </c>
      <c r="AA65" s="21">
        <v>0.19742725027390329</v>
      </c>
      <c r="AB65" s="22">
        <v>9054571531</v>
      </c>
      <c r="AC65" s="21">
        <v>7.4234617226110755</v>
      </c>
      <c r="AD65" s="22">
        <v>45315451909</v>
      </c>
      <c r="AE65" s="21">
        <v>37.152229847383211</v>
      </c>
      <c r="AF65" s="22">
        <v>54370023440</v>
      </c>
      <c r="AG65" s="21">
        <v>44.575691569994284</v>
      </c>
      <c r="AH65" s="22">
        <v>298833027000</v>
      </c>
      <c r="AI65" s="22">
        <v>298833027000</v>
      </c>
      <c r="AJ65" s="21">
        <v>4.3876060267626589E-2</v>
      </c>
      <c r="AK65" s="19"/>
      <c r="AL65" s="22">
        <v>19811325651</v>
      </c>
      <c r="AM65" s="21">
        <v>7.2239322461791193</v>
      </c>
      <c r="AN65" s="22">
        <v>69704339066</v>
      </c>
      <c r="AO65" s="21">
        <v>25.416745529699753</v>
      </c>
      <c r="AP65" s="22">
        <v>89515664717</v>
      </c>
      <c r="AQ65" s="21">
        <v>32.640677775878871</v>
      </c>
    </row>
    <row r="66" spans="1:59" x14ac:dyDescent="0.2">
      <c r="A66" s="19" t="s">
        <v>118</v>
      </c>
      <c r="B66" s="20">
        <v>27657950000</v>
      </c>
      <c r="C66" s="21">
        <v>1.1212664280229016E-2</v>
      </c>
      <c r="D66" s="22">
        <v>8184341068</v>
      </c>
      <c r="E66" s="21">
        <v>29.591278702868433</v>
      </c>
      <c r="F66" s="22">
        <v>4138809488</v>
      </c>
      <c r="G66" s="21">
        <v>14.964267011835657</v>
      </c>
      <c r="H66" s="22">
        <v>12323150556</v>
      </c>
      <c r="I66" s="21">
        <v>44.555545714704095</v>
      </c>
      <c r="J66" s="33">
        <v>0</v>
      </c>
      <c r="K66" s="33">
        <v>0</v>
      </c>
      <c r="L66" s="36">
        <v>0</v>
      </c>
      <c r="M66" s="21">
        <v>0</v>
      </c>
      <c r="N66" s="22">
        <v>0</v>
      </c>
      <c r="O66" s="21">
        <v>0</v>
      </c>
      <c r="P66" s="22">
        <v>0</v>
      </c>
      <c r="Q66" s="21">
        <v>0</v>
      </c>
      <c r="R66" s="20">
        <v>0</v>
      </c>
      <c r="S66" s="21">
        <v>0</v>
      </c>
      <c r="T66" s="22">
        <v>0</v>
      </c>
      <c r="U66" s="21">
        <v>0</v>
      </c>
      <c r="V66" s="22">
        <v>0</v>
      </c>
      <c r="W66" s="21">
        <v>0</v>
      </c>
      <c r="X66" s="22">
        <v>0</v>
      </c>
      <c r="Y66" s="21">
        <v>0</v>
      </c>
      <c r="Z66" s="22">
        <v>80445801000</v>
      </c>
      <c r="AA66" s="21">
        <v>0.13021141148125862</v>
      </c>
      <c r="AB66" s="22">
        <v>16939401562</v>
      </c>
      <c r="AC66" s="21">
        <v>21.056912046907208</v>
      </c>
      <c r="AD66" s="22">
        <v>12332356059</v>
      </c>
      <c r="AE66" s="21">
        <v>15.330018354842412</v>
      </c>
      <c r="AF66" s="22">
        <v>29271757621</v>
      </c>
      <c r="AG66" s="21">
        <v>36.386930401749616</v>
      </c>
      <c r="AH66" s="22">
        <v>109237601000</v>
      </c>
      <c r="AI66" s="22">
        <v>109237601000</v>
      </c>
      <c r="AJ66" s="21">
        <v>1.729531654450122E-2</v>
      </c>
      <c r="AK66" s="19"/>
      <c r="AL66" s="22">
        <v>25123742630</v>
      </c>
      <c r="AM66" s="21">
        <v>23.240398596344729</v>
      </c>
      <c r="AN66" s="22">
        <v>16471165547</v>
      </c>
      <c r="AO66" s="21">
        <v>15.236442209114465</v>
      </c>
      <c r="AP66" s="22">
        <v>41594908177</v>
      </c>
      <c r="AQ66" s="21">
        <v>38.476840805459197</v>
      </c>
    </row>
    <row r="67" spans="1:59" ht="26.25" thickBot="1" x14ac:dyDescent="0.25">
      <c r="A67" s="19" t="s">
        <v>119</v>
      </c>
      <c r="B67" s="20">
        <v>2097264551958</v>
      </c>
      <c r="C67" s="21">
        <v>0.8502410094721401</v>
      </c>
      <c r="D67" s="22">
        <v>470229073814</v>
      </c>
      <c r="E67" s="21">
        <v>22.421066210983994</v>
      </c>
      <c r="F67" s="22">
        <v>300734198802</v>
      </c>
      <c r="G67" s="21">
        <v>14.339354494941301</v>
      </c>
      <c r="H67" s="22">
        <v>770963272616</v>
      </c>
      <c r="I67" s="21">
        <v>36.760420705925299</v>
      </c>
      <c r="J67" s="33">
        <v>101591644000</v>
      </c>
      <c r="K67" s="33">
        <v>0</v>
      </c>
      <c r="L67" s="36">
        <v>20091831573</v>
      </c>
      <c r="M67" s="21">
        <v>19.777051322252447</v>
      </c>
      <c r="N67" s="22">
        <v>31658050217</v>
      </c>
      <c r="O67" s="21">
        <v>31.162061140579635</v>
      </c>
      <c r="P67" s="22">
        <v>51749881790</v>
      </c>
      <c r="Q67" s="21">
        <v>50.939112462832078</v>
      </c>
      <c r="R67" s="20">
        <v>2356688293978</v>
      </c>
      <c r="S67" s="21">
        <v>0.76905564935920689</v>
      </c>
      <c r="T67" s="22">
        <v>138096860563</v>
      </c>
      <c r="U67" s="21">
        <v>5.8597847206130833</v>
      </c>
      <c r="V67" s="22">
        <v>1614324039373</v>
      </c>
      <c r="W67" s="21">
        <v>68.499684217808991</v>
      </c>
      <c r="X67" s="22">
        <v>1752420899936</v>
      </c>
      <c r="Y67" s="21">
        <v>74.359468938422069</v>
      </c>
      <c r="Z67" s="22">
        <v>415390984563</v>
      </c>
      <c r="AA67" s="21">
        <v>0.67236133824483812</v>
      </c>
      <c r="AB67" s="22">
        <v>41817578577</v>
      </c>
      <c r="AC67" s="21">
        <v>10.067040482593278</v>
      </c>
      <c r="AD67" s="22">
        <v>174236146134</v>
      </c>
      <c r="AE67" s="21">
        <v>41.945095731266306</v>
      </c>
      <c r="AF67" s="22">
        <v>216053724711</v>
      </c>
      <c r="AG67" s="21">
        <v>52.012136213859584</v>
      </c>
      <c r="AH67" s="22">
        <v>4884357494000</v>
      </c>
      <c r="AI67" s="22">
        <v>5647997428854</v>
      </c>
      <c r="AJ67" s="21">
        <v>0.79529065142013966</v>
      </c>
      <c r="AK67" s="19"/>
      <c r="AL67" s="22">
        <v>670235344527</v>
      </c>
      <c r="AM67" s="21">
        <v>13.483082771146817</v>
      </c>
      <c r="AN67" s="22">
        <v>2120952434526</v>
      </c>
      <c r="AO67" s="21">
        <v>42.667068309506917</v>
      </c>
      <c r="AP67" s="22">
        <v>2791187779053</v>
      </c>
      <c r="AQ67" s="21">
        <v>56.150151080653728</v>
      </c>
    </row>
    <row r="68" spans="1:59" s="14" customFormat="1" ht="13.5" thickBot="1" x14ac:dyDescent="0.25">
      <c r="A68" s="41" t="s">
        <v>40</v>
      </c>
      <c r="B68" s="24">
        <v>2466670659958</v>
      </c>
      <c r="C68" s="25">
        <v>1</v>
      </c>
      <c r="D68" s="24">
        <v>512491245662</v>
      </c>
      <c r="E68" s="25">
        <v>20.776638486093081</v>
      </c>
      <c r="F68" s="24">
        <v>530839460836</v>
      </c>
      <c r="G68" s="25">
        <v>21.520483842988533</v>
      </c>
      <c r="H68" s="24">
        <v>1043330706498</v>
      </c>
      <c r="I68" s="25">
        <v>42.29712232908161</v>
      </c>
      <c r="J68" s="34">
        <v>101591644000</v>
      </c>
      <c r="K68" s="34">
        <v>0</v>
      </c>
      <c r="L68" s="37">
        <v>0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24">
        <v>3064392408978</v>
      </c>
      <c r="S68" s="25">
        <v>1</v>
      </c>
      <c r="T68" s="24">
        <v>206418041517</v>
      </c>
      <c r="U68" s="25">
        <v>6.7360185631657439</v>
      </c>
      <c r="V68" s="24">
        <v>1723107705551</v>
      </c>
      <c r="W68" s="25">
        <v>56.229995235031616</v>
      </c>
      <c r="X68" s="24">
        <v>1929525747068</v>
      </c>
      <c r="Y68" s="25">
        <v>62.966013798197359</v>
      </c>
      <c r="Z68" s="24">
        <v>617809146563</v>
      </c>
      <c r="AA68" s="25">
        <v>1</v>
      </c>
      <c r="AB68" s="24">
        <v>67811551670</v>
      </c>
      <c r="AC68" s="25">
        <v>10.97613268551456</v>
      </c>
      <c r="AD68" s="24">
        <v>231883954102</v>
      </c>
      <c r="AE68" s="25">
        <v>37.5332666070126</v>
      </c>
      <c r="AF68" s="24">
        <v>299695505772</v>
      </c>
      <c r="AG68" s="25">
        <v>48.509399292527164</v>
      </c>
      <c r="AH68" s="24">
        <v>6189607027000</v>
      </c>
      <c r="AI68" s="24">
        <v>6953246961854</v>
      </c>
      <c r="AJ68" s="25">
        <v>1</v>
      </c>
      <c r="AK68" s="23"/>
      <c r="AL68" s="24">
        <v>806812670422</v>
      </c>
      <c r="AM68" s="25">
        <v>12.908044723686624</v>
      </c>
      <c r="AN68" s="24">
        <v>2517489170706</v>
      </c>
      <c r="AO68" s="25">
        <v>40.276837484310917</v>
      </c>
      <c r="AP68" s="24">
        <v>3324301841128</v>
      </c>
      <c r="AQ68" s="25">
        <v>53.184882207997539</v>
      </c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</row>
    <row r="69" spans="1:59" ht="13.5" thickBot="1" x14ac:dyDescent="0.25">
      <c r="A69" s="19" t="s">
        <v>120</v>
      </c>
      <c r="B69" s="20">
        <v>27785835000</v>
      </c>
      <c r="C69" s="21">
        <v>1</v>
      </c>
      <c r="D69" s="22">
        <v>4511482769</v>
      </c>
      <c r="E69" s="21">
        <v>16.236628371974426</v>
      </c>
      <c r="F69" s="22">
        <v>2223247304</v>
      </c>
      <c r="G69" s="21">
        <v>8.0013694171868508</v>
      </c>
      <c r="H69" s="22">
        <v>6734730073</v>
      </c>
      <c r="I69" s="21">
        <v>24.237997789161277</v>
      </c>
      <c r="J69" s="33">
        <v>0</v>
      </c>
      <c r="K69" s="33">
        <v>0</v>
      </c>
      <c r="L69" s="36">
        <v>0</v>
      </c>
      <c r="M69" s="21">
        <v>0</v>
      </c>
      <c r="N69" s="22">
        <v>0</v>
      </c>
      <c r="O69" s="21">
        <v>0</v>
      </c>
      <c r="P69" s="22">
        <v>0</v>
      </c>
      <c r="Q69" s="21">
        <v>0</v>
      </c>
      <c r="R69" s="20">
        <v>95662798000</v>
      </c>
      <c r="S69" s="21">
        <v>1</v>
      </c>
      <c r="T69" s="22">
        <v>5512147263</v>
      </c>
      <c r="U69" s="21">
        <v>5.7620594193784713</v>
      </c>
      <c r="V69" s="22">
        <v>61830540587</v>
      </c>
      <c r="W69" s="21">
        <v>64.633840823890594</v>
      </c>
      <c r="X69" s="22">
        <v>67342687850</v>
      </c>
      <c r="Y69" s="21">
        <v>70.395900243269068</v>
      </c>
      <c r="Z69" s="22">
        <v>0</v>
      </c>
      <c r="AA69" s="21">
        <v>0</v>
      </c>
      <c r="AB69" s="22">
        <v>0</v>
      </c>
      <c r="AC69" s="21">
        <v>0</v>
      </c>
      <c r="AD69" s="22">
        <v>0</v>
      </c>
      <c r="AE69" s="21">
        <v>0</v>
      </c>
      <c r="AF69" s="22">
        <v>0</v>
      </c>
      <c r="AG69" s="21">
        <v>0</v>
      </c>
      <c r="AH69" s="22">
        <v>123448633000</v>
      </c>
      <c r="AI69" s="22">
        <v>123448633000</v>
      </c>
      <c r="AJ69" s="21">
        <v>1</v>
      </c>
      <c r="AK69" s="19"/>
      <c r="AL69" s="22">
        <v>10023630032</v>
      </c>
      <c r="AM69" s="21">
        <v>8.1196768148902887</v>
      </c>
      <c r="AN69" s="22">
        <v>64053787891</v>
      </c>
      <c r="AO69" s="21">
        <v>51.886996505664015</v>
      </c>
      <c r="AP69" s="22">
        <v>74077417923</v>
      </c>
      <c r="AQ69" s="21">
        <v>60.006673320554306</v>
      </c>
    </row>
    <row r="70" spans="1:59" s="14" customFormat="1" ht="13.5" thickBot="1" x14ac:dyDescent="0.25">
      <c r="A70" s="41" t="s">
        <v>43</v>
      </c>
      <c r="B70" s="24">
        <v>27785835000</v>
      </c>
      <c r="C70" s="25">
        <v>1</v>
      </c>
      <c r="D70" s="24">
        <v>4511482769</v>
      </c>
      <c r="E70" s="25">
        <v>16.236628371974426</v>
      </c>
      <c r="F70" s="24">
        <v>2223247304</v>
      </c>
      <c r="G70" s="25">
        <v>8.0013694171868508</v>
      </c>
      <c r="H70" s="24">
        <v>6734730073</v>
      </c>
      <c r="I70" s="25">
        <v>24.237997789161277</v>
      </c>
      <c r="J70" s="34">
        <v>0</v>
      </c>
      <c r="K70" s="34">
        <v>0</v>
      </c>
      <c r="L70" s="37">
        <v>0</v>
      </c>
      <c r="M70" s="25">
        <v>0</v>
      </c>
      <c r="N70" s="24">
        <v>0</v>
      </c>
      <c r="O70" s="25">
        <v>0</v>
      </c>
      <c r="P70" s="24">
        <v>0</v>
      </c>
      <c r="Q70" s="25">
        <v>0</v>
      </c>
      <c r="R70" s="24">
        <v>95662798000</v>
      </c>
      <c r="S70" s="25">
        <v>1</v>
      </c>
      <c r="T70" s="24">
        <v>5512147263</v>
      </c>
      <c r="U70" s="25">
        <v>5.7620594193784713</v>
      </c>
      <c r="V70" s="24">
        <v>61830540587</v>
      </c>
      <c r="W70" s="25">
        <v>64.633840823890594</v>
      </c>
      <c r="X70" s="24">
        <v>67342687850</v>
      </c>
      <c r="Y70" s="25">
        <v>70.395900243269068</v>
      </c>
      <c r="Z70" s="24">
        <v>0</v>
      </c>
      <c r="AA70" s="25">
        <v>0</v>
      </c>
      <c r="AB70" s="24">
        <v>0</v>
      </c>
      <c r="AC70" s="25">
        <v>0</v>
      </c>
      <c r="AD70" s="24">
        <v>0</v>
      </c>
      <c r="AE70" s="25">
        <v>0</v>
      </c>
      <c r="AF70" s="24">
        <v>0</v>
      </c>
      <c r="AG70" s="25">
        <v>0</v>
      </c>
      <c r="AH70" s="24">
        <f>SUM(AH69)</f>
        <v>123448633000</v>
      </c>
      <c r="AI70" s="24">
        <f>SUM(AI69)</f>
        <v>123448633000</v>
      </c>
      <c r="AJ70" s="25">
        <v>1</v>
      </c>
      <c r="AK70" s="23"/>
      <c r="AL70" s="24">
        <v>10023630032</v>
      </c>
      <c r="AM70" s="25">
        <v>8.1196768148902887</v>
      </c>
      <c r="AN70" s="24">
        <v>64053787891</v>
      </c>
      <c r="AO70" s="25">
        <v>51.886996505664015</v>
      </c>
      <c r="AP70" s="24">
        <v>74077417923</v>
      </c>
      <c r="AQ70" s="25">
        <v>60.006673320554306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</row>
    <row r="71" spans="1:59" s="11" customFormat="1" ht="25.5" x14ac:dyDescent="0.2">
      <c r="A71" s="19" t="s">
        <v>121</v>
      </c>
      <c r="B71" s="20">
        <v>88941521000</v>
      </c>
      <c r="C71" s="21">
        <v>0.46802721545923759</v>
      </c>
      <c r="D71" s="22">
        <v>16589482560</v>
      </c>
      <c r="E71" s="21">
        <v>18.652123747692599</v>
      </c>
      <c r="F71" s="22">
        <v>2360153871</v>
      </c>
      <c r="G71" s="21">
        <v>2.6536018773504</v>
      </c>
      <c r="H71" s="22">
        <v>18949636431</v>
      </c>
      <c r="I71" s="21">
        <v>21.305725625042999</v>
      </c>
      <c r="J71" s="33">
        <v>0</v>
      </c>
      <c r="K71" s="33">
        <v>0</v>
      </c>
      <c r="L71" s="36">
        <v>0</v>
      </c>
      <c r="M71" s="21">
        <v>0</v>
      </c>
      <c r="N71" s="22">
        <v>0</v>
      </c>
      <c r="O71" s="21">
        <v>0</v>
      </c>
      <c r="P71" s="22">
        <v>0</v>
      </c>
      <c r="Q71" s="21">
        <v>0</v>
      </c>
      <c r="R71" s="20">
        <v>36241955000</v>
      </c>
      <c r="S71" s="21">
        <v>9.9375097614863087E-2</v>
      </c>
      <c r="T71" s="22">
        <v>547171772</v>
      </c>
      <c r="U71" s="21">
        <v>1.5097744368370856</v>
      </c>
      <c r="V71" s="22">
        <v>16042276670</v>
      </c>
      <c r="W71" s="21">
        <v>44.26437997067211</v>
      </c>
      <c r="X71" s="22">
        <v>16589448442</v>
      </c>
      <c r="Y71" s="21">
        <v>45.774154407509201</v>
      </c>
      <c r="Z71" s="22">
        <v>0</v>
      </c>
      <c r="AA71" s="21">
        <v>0</v>
      </c>
      <c r="AB71" s="22">
        <v>0</v>
      </c>
      <c r="AC71" s="21">
        <v>0</v>
      </c>
      <c r="AD71" s="22">
        <v>0</v>
      </c>
      <c r="AE71" s="21">
        <v>0</v>
      </c>
      <c r="AF71" s="22">
        <v>0</v>
      </c>
      <c r="AG71" s="21">
        <v>0</v>
      </c>
      <c r="AH71" s="22">
        <v>125183476000</v>
      </c>
      <c r="AI71" s="22">
        <v>125183476000</v>
      </c>
      <c r="AJ71" s="21">
        <v>0.22566417451620471</v>
      </c>
      <c r="AK71" s="19"/>
      <c r="AL71" s="22">
        <v>17136654332</v>
      </c>
      <c r="AM71" s="21">
        <v>13.689230303846173</v>
      </c>
      <c r="AN71" s="22">
        <v>18402430541</v>
      </c>
      <c r="AO71" s="21">
        <v>14.700367116343694</v>
      </c>
      <c r="AP71" s="22">
        <v>35539084873</v>
      </c>
      <c r="AQ71" s="21">
        <v>28.389597420189865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26.25" thickBot="1" x14ac:dyDescent="0.25">
      <c r="A72" s="19" t="s">
        <v>122</v>
      </c>
      <c r="B72" s="20">
        <v>101093413000</v>
      </c>
      <c r="C72" s="21">
        <v>0.53197278454076236</v>
      </c>
      <c r="D72" s="22">
        <v>15430580353</v>
      </c>
      <c r="E72" s="21">
        <v>15.263685234368335</v>
      </c>
      <c r="F72" s="22">
        <v>7180860165</v>
      </c>
      <c r="G72" s="21">
        <v>7.1031929300873449</v>
      </c>
      <c r="H72" s="22">
        <v>22611440518</v>
      </c>
      <c r="I72" s="21">
        <v>22.366878164455681</v>
      </c>
      <c r="J72" s="33">
        <v>0</v>
      </c>
      <c r="K72" s="33">
        <v>0</v>
      </c>
      <c r="L72" s="36">
        <v>0</v>
      </c>
      <c r="M72" s="21">
        <v>0</v>
      </c>
      <c r="N72" s="22">
        <v>0</v>
      </c>
      <c r="O72" s="21">
        <v>0</v>
      </c>
      <c r="P72" s="22">
        <v>0</v>
      </c>
      <c r="Q72" s="21">
        <v>0</v>
      </c>
      <c r="R72" s="20">
        <v>328456605000</v>
      </c>
      <c r="S72" s="21">
        <v>0.90062490238513693</v>
      </c>
      <c r="T72" s="22">
        <v>9156187187</v>
      </c>
      <c r="U72" s="21">
        <v>2.7876398427122511</v>
      </c>
      <c r="V72" s="22">
        <v>96140954338</v>
      </c>
      <c r="W72" s="21">
        <v>29.270519415494778</v>
      </c>
      <c r="X72" s="22">
        <v>105297141525</v>
      </c>
      <c r="Y72" s="21">
        <v>32.058159258207027</v>
      </c>
      <c r="Z72" s="22">
        <v>0</v>
      </c>
      <c r="AA72" s="21">
        <v>0</v>
      </c>
      <c r="AB72" s="22">
        <v>0</v>
      </c>
      <c r="AC72" s="21">
        <v>0</v>
      </c>
      <c r="AD72" s="22">
        <v>0</v>
      </c>
      <c r="AE72" s="21">
        <v>0</v>
      </c>
      <c r="AF72" s="22">
        <v>0</v>
      </c>
      <c r="AG72" s="21">
        <v>0</v>
      </c>
      <c r="AH72" s="22">
        <v>429550018000</v>
      </c>
      <c r="AI72" s="22">
        <v>429550018000</v>
      </c>
      <c r="AJ72" s="21">
        <v>0.77433582548379531</v>
      </c>
      <c r="AK72" s="19"/>
      <c r="AL72" s="22">
        <v>24586767540</v>
      </c>
      <c r="AM72" s="21">
        <v>5.7238427446649531</v>
      </c>
      <c r="AN72" s="22">
        <v>103321814503</v>
      </c>
      <c r="AO72" s="21">
        <v>24.053500214962163</v>
      </c>
      <c r="AP72" s="22">
        <v>127908582043</v>
      </c>
      <c r="AQ72" s="21">
        <v>29.777342959627113</v>
      </c>
    </row>
    <row r="73" spans="1:59" s="14" customFormat="1" ht="13.5" thickBot="1" x14ac:dyDescent="0.25">
      <c r="A73" s="41" t="s">
        <v>46</v>
      </c>
      <c r="B73" s="24">
        <v>101093413000</v>
      </c>
      <c r="C73" s="25">
        <v>0.53197278454076236</v>
      </c>
      <c r="D73" s="24">
        <v>15430580353</v>
      </c>
      <c r="E73" s="25">
        <v>15.263685234368335</v>
      </c>
      <c r="F73" s="24">
        <v>7180860165</v>
      </c>
      <c r="G73" s="25">
        <v>7.1031929300873449</v>
      </c>
      <c r="H73" s="24">
        <v>22611440518</v>
      </c>
      <c r="I73" s="25">
        <v>22.366878164455681</v>
      </c>
      <c r="J73" s="34">
        <v>0</v>
      </c>
      <c r="K73" s="34">
        <v>0</v>
      </c>
      <c r="L73" s="37">
        <v>0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24">
        <v>328456605000</v>
      </c>
      <c r="S73" s="25">
        <v>0.90062490238513693</v>
      </c>
      <c r="T73" s="24">
        <v>9156187187</v>
      </c>
      <c r="U73" s="25">
        <v>2.7876398427122511</v>
      </c>
      <c r="V73" s="24">
        <v>96140954338</v>
      </c>
      <c r="W73" s="25">
        <v>29.270519415494778</v>
      </c>
      <c r="X73" s="24">
        <v>105297141525</v>
      </c>
      <c r="Y73" s="25">
        <v>32.058159258207027</v>
      </c>
      <c r="Z73" s="24">
        <v>0</v>
      </c>
      <c r="AA73" s="25">
        <v>0</v>
      </c>
      <c r="AB73" s="24">
        <v>0</v>
      </c>
      <c r="AC73" s="25">
        <v>0</v>
      </c>
      <c r="AD73" s="24">
        <v>0</v>
      </c>
      <c r="AE73" s="25">
        <v>0</v>
      </c>
      <c r="AF73" s="24">
        <v>0</v>
      </c>
      <c r="AG73" s="25">
        <v>0</v>
      </c>
      <c r="AH73" s="24">
        <f>SUM(AH71:AH72)</f>
        <v>554733494000</v>
      </c>
      <c r="AI73" s="24">
        <f>SUM(AI71:AI72)</f>
        <v>554733494000</v>
      </c>
      <c r="AJ73" s="25">
        <v>0.77433582548379531</v>
      </c>
      <c r="AK73" s="23"/>
      <c r="AL73" s="24">
        <f>SUM(AL71:AL72)</f>
        <v>41723421872</v>
      </c>
      <c r="AM73" s="25">
        <v>5.7238427446649531</v>
      </c>
      <c r="AN73" s="24">
        <f>SUM(AN71:AN72)</f>
        <v>121724245044</v>
      </c>
      <c r="AO73" s="25">
        <v>24.053500214962163</v>
      </c>
      <c r="AP73" s="24">
        <v>163447666916</v>
      </c>
      <c r="AQ73" s="25">
        <v>29.777342959627113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</row>
    <row r="74" spans="1:59" ht="13.5" thickBot="1" x14ac:dyDescent="0.25">
      <c r="A74" s="19" t="s">
        <v>123</v>
      </c>
      <c r="B74" s="20">
        <v>26819740000</v>
      </c>
      <c r="C74" s="21">
        <v>1</v>
      </c>
      <c r="D74" s="22">
        <v>4331478346</v>
      </c>
      <c r="E74" s="21">
        <v>16.150336826531504</v>
      </c>
      <c r="F74" s="22">
        <v>3006623982</v>
      </c>
      <c r="G74" s="21">
        <v>11.210488923457126</v>
      </c>
      <c r="H74" s="22">
        <v>7338102328</v>
      </c>
      <c r="I74" s="21">
        <v>27.360825749988628</v>
      </c>
      <c r="J74" s="33">
        <v>0</v>
      </c>
      <c r="K74" s="33">
        <v>0</v>
      </c>
      <c r="L74" s="36">
        <v>0</v>
      </c>
      <c r="M74" s="21">
        <v>0</v>
      </c>
      <c r="N74" s="22">
        <v>0</v>
      </c>
      <c r="O74" s="21">
        <v>0</v>
      </c>
      <c r="P74" s="22">
        <v>0</v>
      </c>
      <c r="Q74" s="21">
        <v>0</v>
      </c>
      <c r="R74" s="20">
        <v>7799376000</v>
      </c>
      <c r="S74" s="21">
        <v>1</v>
      </c>
      <c r="T74" s="22">
        <v>404867553</v>
      </c>
      <c r="U74" s="21">
        <v>5.1910249358410212</v>
      </c>
      <c r="V74" s="22">
        <v>5657341322</v>
      </c>
      <c r="W74" s="21">
        <v>72.535819814303096</v>
      </c>
      <c r="X74" s="22">
        <v>6062208875</v>
      </c>
      <c r="Y74" s="21">
        <v>77.726844750144124</v>
      </c>
      <c r="Z74" s="22">
        <v>0</v>
      </c>
      <c r="AA74" s="21">
        <v>0</v>
      </c>
      <c r="AB74" s="22">
        <v>0</v>
      </c>
      <c r="AC74" s="21">
        <v>0</v>
      </c>
      <c r="AD74" s="22">
        <v>0</v>
      </c>
      <c r="AE74" s="21">
        <v>0</v>
      </c>
      <c r="AF74" s="22">
        <v>0</v>
      </c>
      <c r="AG74" s="21">
        <v>0</v>
      </c>
      <c r="AH74" s="22">
        <v>34619116000</v>
      </c>
      <c r="AI74" s="22">
        <v>34619116000</v>
      </c>
      <c r="AJ74" s="21">
        <v>1</v>
      </c>
      <c r="AK74" s="19"/>
      <c r="AL74" s="22">
        <v>4736345899</v>
      </c>
      <c r="AM74" s="21">
        <v>13.681302257977935</v>
      </c>
      <c r="AN74" s="22">
        <v>8663965304</v>
      </c>
      <c r="AO74" s="21">
        <v>25.026535351162636</v>
      </c>
      <c r="AP74" s="22">
        <v>13400311203</v>
      </c>
      <c r="AQ74" s="21">
        <v>38.707837609140569</v>
      </c>
    </row>
    <row r="75" spans="1:59" s="14" customFormat="1" ht="13.5" thickBot="1" x14ac:dyDescent="0.25">
      <c r="A75" s="41" t="s">
        <v>47</v>
      </c>
      <c r="B75" s="24">
        <v>26819740000</v>
      </c>
      <c r="C75" s="25">
        <v>1</v>
      </c>
      <c r="D75" s="24">
        <v>4331478346</v>
      </c>
      <c r="E75" s="25">
        <v>16.150336826531504</v>
      </c>
      <c r="F75" s="24">
        <v>3006623982</v>
      </c>
      <c r="G75" s="25">
        <v>11.210488923457126</v>
      </c>
      <c r="H75" s="24">
        <v>7338102328</v>
      </c>
      <c r="I75" s="25">
        <v>27.360825749988628</v>
      </c>
      <c r="J75" s="34">
        <v>0</v>
      </c>
      <c r="K75" s="34">
        <v>0</v>
      </c>
      <c r="L75" s="37">
        <v>0</v>
      </c>
      <c r="M75" s="25">
        <v>0</v>
      </c>
      <c r="N75" s="24">
        <v>0</v>
      </c>
      <c r="O75" s="25">
        <v>0</v>
      </c>
      <c r="P75" s="24">
        <v>0</v>
      </c>
      <c r="Q75" s="25">
        <v>0</v>
      </c>
      <c r="R75" s="24">
        <v>7799376000</v>
      </c>
      <c r="S75" s="25">
        <v>1</v>
      </c>
      <c r="T75" s="24">
        <v>404867553</v>
      </c>
      <c r="U75" s="25">
        <v>5.1910249358410212</v>
      </c>
      <c r="V75" s="24">
        <v>5657341322</v>
      </c>
      <c r="W75" s="25">
        <v>72.535819814303096</v>
      </c>
      <c r="X75" s="24">
        <v>6062208875</v>
      </c>
      <c r="Y75" s="25">
        <v>77.726844750144124</v>
      </c>
      <c r="Z75" s="24">
        <v>0</v>
      </c>
      <c r="AA75" s="25">
        <v>0</v>
      </c>
      <c r="AB75" s="24">
        <v>0</v>
      </c>
      <c r="AC75" s="25">
        <v>0</v>
      </c>
      <c r="AD75" s="24">
        <v>0</v>
      </c>
      <c r="AE75" s="25">
        <v>0</v>
      </c>
      <c r="AF75" s="24">
        <v>0</v>
      </c>
      <c r="AG75" s="25">
        <v>0</v>
      </c>
      <c r="AH75" s="24">
        <f>SUM(AH74)</f>
        <v>34619116000</v>
      </c>
      <c r="AI75" s="24">
        <f>SUM(AI74)</f>
        <v>34619116000</v>
      </c>
      <c r="AJ75" s="25">
        <v>1</v>
      </c>
      <c r="AK75" s="23"/>
      <c r="AL75" s="24">
        <v>4736345899</v>
      </c>
      <c r="AM75" s="25">
        <v>13.681302257977935</v>
      </c>
      <c r="AN75" s="24">
        <v>8663965304</v>
      </c>
      <c r="AO75" s="25">
        <v>25.026535351162636</v>
      </c>
      <c r="AP75" s="24">
        <v>13400311203</v>
      </c>
      <c r="AQ75" s="25">
        <v>38.707837609140569</v>
      </c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</row>
    <row r="76" spans="1:59" s="11" customFormat="1" x14ac:dyDescent="0.2">
      <c r="A76" s="19" t="s">
        <v>124</v>
      </c>
      <c r="B76" s="20">
        <v>4125751822</v>
      </c>
      <c r="C76" s="21">
        <v>1.2186284206204567</v>
      </c>
      <c r="D76" s="22">
        <v>425127024</v>
      </c>
      <c r="E76" s="21">
        <v>10.304231624720348</v>
      </c>
      <c r="F76" s="22">
        <v>1951004042</v>
      </c>
      <c r="G76" s="21">
        <v>47.288448897884287</v>
      </c>
      <c r="H76" s="22">
        <v>2376131066</v>
      </c>
      <c r="I76" s="21">
        <v>57.592680522604631</v>
      </c>
      <c r="J76" s="33">
        <v>0</v>
      </c>
      <c r="K76" s="33">
        <v>0</v>
      </c>
      <c r="L76" s="36">
        <v>0</v>
      </c>
      <c r="M76" s="21">
        <v>0</v>
      </c>
      <c r="N76" s="22">
        <v>0</v>
      </c>
      <c r="O76" s="21">
        <v>0</v>
      </c>
      <c r="P76" s="22">
        <v>0</v>
      </c>
      <c r="Q76" s="21">
        <v>0</v>
      </c>
      <c r="R76" s="20">
        <v>72743060000</v>
      </c>
      <c r="S76" s="21">
        <v>0.75085352062717603</v>
      </c>
      <c r="T76" s="22">
        <v>5863002895</v>
      </c>
      <c r="U76" s="21">
        <v>8.0598793823080861</v>
      </c>
      <c r="V76" s="22">
        <v>20368505058</v>
      </c>
      <c r="W76" s="21">
        <v>28.000616220983833</v>
      </c>
      <c r="X76" s="22">
        <v>26231507953</v>
      </c>
      <c r="Y76" s="21">
        <v>36.060495603291912</v>
      </c>
      <c r="Z76" s="22">
        <v>0</v>
      </c>
      <c r="AA76" s="21">
        <v>0</v>
      </c>
      <c r="AB76" s="22">
        <v>0</v>
      </c>
      <c r="AC76" s="21">
        <v>0</v>
      </c>
      <c r="AD76" s="22">
        <v>0</v>
      </c>
      <c r="AE76" s="21">
        <v>0</v>
      </c>
      <c r="AF76" s="22">
        <v>0</v>
      </c>
      <c r="AG76" s="21">
        <v>0</v>
      </c>
      <c r="AH76" s="22">
        <v>77175652000</v>
      </c>
      <c r="AI76" s="22">
        <v>76868811822</v>
      </c>
      <c r="AJ76" s="21">
        <v>0.76664834297275297</v>
      </c>
      <c r="AK76" s="19"/>
      <c r="AL76" s="22">
        <v>6288129919</v>
      </c>
      <c r="AM76" s="21">
        <v>8.1803396851781773</v>
      </c>
      <c r="AN76" s="22">
        <v>22319509100</v>
      </c>
      <c r="AO76" s="21">
        <v>29.035845059871363</v>
      </c>
      <c r="AP76" s="22">
        <v>28607639019</v>
      </c>
      <c r="AQ76" s="21">
        <v>37.216184745049539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x14ac:dyDescent="0.2">
      <c r="A77" s="19" t="s">
        <v>125</v>
      </c>
      <c r="B77" s="20">
        <v>3207464109</v>
      </c>
      <c r="C77" s="21">
        <v>0.94739264259784906</v>
      </c>
      <c r="D77" s="22">
        <v>495436865</v>
      </c>
      <c r="E77" s="21">
        <v>15.44637284045756</v>
      </c>
      <c r="F77" s="22">
        <v>482489263</v>
      </c>
      <c r="G77" s="21">
        <v>15.042701854282853</v>
      </c>
      <c r="H77" s="22">
        <v>977926128</v>
      </c>
      <c r="I77" s="21">
        <v>30.48907469474041</v>
      </c>
      <c r="J77" s="33">
        <v>0</v>
      </c>
      <c r="K77" s="33">
        <v>0</v>
      </c>
      <c r="L77" s="36">
        <v>0</v>
      </c>
      <c r="M77" s="21">
        <v>0</v>
      </c>
      <c r="N77" s="22">
        <v>0</v>
      </c>
      <c r="O77" s="21">
        <v>0</v>
      </c>
      <c r="P77" s="22">
        <v>0</v>
      </c>
      <c r="Q77" s="21">
        <v>0</v>
      </c>
      <c r="R77" s="20">
        <v>47255967280</v>
      </c>
      <c r="S77" s="21">
        <v>0.48777587034186676</v>
      </c>
      <c r="T77" s="22">
        <v>2881746277</v>
      </c>
      <c r="U77" s="21">
        <v>6.0981637724716142</v>
      </c>
      <c r="V77" s="22">
        <v>22059613884</v>
      </c>
      <c r="W77" s="21">
        <v>46.681118076142361</v>
      </c>
      <c r="X77" s="22">
        <v>24941360161</v>
      </c>
      <c r="Y77" s="21">
        <v>52.779281848613977</v>
      </c>
      <c r="Z77" s="22">
        <v>0</v>
      </c>
      <c r="AA77" s="21">
        <v>0</v>
      </c>
      <c r="AB77" s="22">
        <v>0</v>
      </c>
      <c r="AC77" s="21">
        <v>0</v>
      </c>
      <c r="AD77" s="22">
        <v>0</v>
      </c>
      <c r="AE77" s="21">
        <v>0</v>
      </c>
      <c r="AF77" s="22">
        <v>0</v>
      </c>
      <c r="AG77" s="21">
        <v>0</v>
      </c>
      <c r="AH77" s="22">
        <v>53058754000</v>
      </c>
      <c r="AI77" s="22">
        <v>50463431389</v>
      </c>
      <c r="AJ77" s="21">
        <v>0.5032952264786219</v>
      </c>
      <c r="AK77" s="19"/>
      <c r="AL77" s="22">
        <v>3377183142</v>
      </c>
      <c r="AM77" s="21">
        <v>6.6923374987459869</v>
      </c>
      <c r="AN77" s="22">
        <v>22542103147</v>
      </c>
      <c r="AO77" s="21">
        <v>44.670175068423347</v>
      </c>
      <c r="AP77" s="22">
        <v>25919286289</v>
      </c>
      <c r="AQ77" s="21">
        <v>51.36251256716934</v>
      </c>
    </row>
    <row r="78" spans="1:59" x14ac:dyDescent="0.2">
      <c r="A78" s="19" t="s">
        <v>126</v>
      </c>
      <c r="B78" s="20">
        <v>2885328000</v>
      </c>
      <c r="C78" s="21">
        <v>0.85224290149073867</v>
      </c>
      <c r="D78" s="22">
        <v>385160342</v>
      </c>
      <c r="E78" s="21">
        <v>13.348927470291072</v>
      </c>
      <c r="F78" s="22">
        <v>1085753836</v>
      </c>
      <c r="G78" s="21">
        <v>37.630170157430975</v>
      </c>
      <c r="H78" s="22">
        <v>1470914178</v>
      </c>
      <c r="I78" s="21">
        <v>50.979097627722048</v>
      </c>
      <c r="J78" s="33">
        <v>0</v>
      </c>
      <c r="K78" s="33">
        <v>0</v>
      </c>
      <c r="L78" s="36">
        <v>0</v>
      </c>
      <c r="M78" s="21">
        <v>0</v>
      </c>
      <c r="N78" s="22">
        <v>0</v>
      </c>
      <c r="O78" s="21">
        <v>0</v>
      </c>
      <c r="P78" s="22">
        <v>0</v>
      </c>
      <c r="Q78" s="21">
        <v>0</v>
      </c>
      <c r="R78" s="20">
        <v>74609520000</v>
      </c>
      <c r="S78" s="21">
        <v>0.77011911190295956</v>
      </c>
      <c r="T78" s="22">
        <v>2984323524</v>
      </c>
      <c r="U78" s="21">
        <v>3.9999232323167337</v>
      </c>
      <c r="V78" s="22">
        <v>29569881669</v>
      </c>
      <c r="W78" s="21">
        <v>39.632853379836781</v>
      </c>
      <c r="X78" s="22">
        <v>32554205193</v>
      </c>
      <c r="Y78" s="21">
        <v>43.632776612153521</v>
      </c>
      <c r="Z78" s="22">
        <v>0</v>
      </c>
      <c r="AA78" s="21">
        <v>0</v>
      </c>
      <c r="AB78" s="22">
        <v>0</v>
      </c>
      <c r="AC78" s="21">
        <v>0</v>
      </c>
      <c r="AD78" s="22">
        <v>0</v>
      </c>
      <c r="AE78" s="21">
        <v>0</v>
      </c>
      <c r="AF78" s="22">
        <v>0</v>
      </c>
      <c r="AG78" s="21">
        <v>0</v>
      </c>
      <c r="AH78" s="22">
        <v>77494848000</v>
      </c>
      <c r="AI78" s="22">
        <v>77494848000</v>
      </c>
      <c r="AJ78" s="21">
        <v>0.77289209238332124</v>
      </c>
      <c r="AK78" s="19"/>
      <c r="AL78" s="22">
        <v>3369483866</v>
      </c>
      <c r="AM78" s="21">
        <v>4.3480101619142477</v>
      </c>
      <c r="AN78" s="22">
        <v>30655635505</v>
      </c>
      <c r="AO78" s="21">
        <v>39.558288449059219</v>
      </c>
      <c r="AP78" s="22">
        <v>34025119371</v>
      </c>
      <c r="AQ78" s="21">
        <v>43.906298610973465</v>
      </c>
    </row>
    <row r="79" spans="1:59" s="11" customFormat="1" x14ac:dyDescent="0.2">
      <c r="A79" s="19" t="s">
        <v>127</v>
      </c>
      <c r="B79" s="20">
        <v>3797126000</v>
      </c>
      <c r="C79" s="21">
        <v>1.121561804954557</v>
      </c>
      <c r="D79" s="22">
        <v>676742695</v>
      </c>
      <c r="E79" s="21">
        <v>17.822497725911653</v>
      </c>
      <c r="F79" s="22">
        <v>1429925382</v>
      </c>
      <c r="G79" s="21">
        <v>37.658096728947108</v>
      </c>
      <c r="H79" s="22">
        <v>2106668077</v>
      </c>
      <c r="I79" s="21">
        <v>55.480594454858753</v>
      </c>
      <c r="J79" s="33">
        <v>0</v>
      </c>
      <c r="K79" s="33">
        <v>0</v>
      </c>
      <c r="L79" s="36">
        <v>0</v>
      </c>
      <c r="M79" s="21">
        <v>0</v>
      </c>
      <c r="N79" s="22">
        <v>0</v>
      </c>
      <c r="O79" s="21">
        <v>0</v>
      </c>
      <c r="P79" s="22">
        <v>0</v>
      </c>
      <c r="Q79" s="21">
        <v>0</v>
      </c>
      <c r="R79" s="20">
        <v>159851885000</v>
      </c>
      <c r="S79" s="21">
        <v>1.6499903995122074</v>
      </c>
      <c r="T79" s="22">
        <v>14159704674</v>
      </c>
      <c r="U79" s="21">
        <v>8.8580154522419292</v>
      </c>
      <c r="V79" s="22">
        <v>22602397278</v>
      </c>
      <c r="W79" s="21">
        <v>14.139587580090158</v>
      </c>
      <c r="X79" s="22">
        <v>36762101952</v>
      </c>
      <c r="Y79" s="21">
        <v>22.997603032332087</v>
      </c>
      <c r="Z79" s="22">
        <v>0</v>
      </c>
      <c r="AA79" s="21">
        <v>0</v>
      </c>
      <c r="AB79" s="22">
        <v>0</v>
      </c>
      <c r="AC79" s="21">
        <v>0</v>
      </c>
      <c r="AD79" s="22">
        <v>0</v>
      </c>
      <c r="AE79" s="21">
        <v>0</v>
      </c>
      <c r="AF79" s="22">
        <v>0</v>
      </c>
      <c r="AG79" s="21">
        <v>0</v>
      </c>
      <c r="AH79" s="22">
        <v>163649011000</v>
      </c>
      <c r="AI79" s="22">
        <v>163649011000</v>
      </c>
      <c r="AJ79" s="21">
        <v>1.6321475529347598</v>
      </c>
      <c r="AK79" s="19"/>
      <c r="AL79" s="22">
        <v>14836447369</v>
      </c>
      <c r="AM79" s="21">
        <v>9.0660171291838729</v>
      </c>
      <c r="AN79" s="22">
        <v>24032322660</v>
      </c>
      <c r="AO79" s="21">
        <v>14.685284385861641</v>
      </c>
      <c r="AP79" s="22">
        <v>38868770029</v>
      </c>
      <c r="AQ79" s="21">
        <v>23.751301515045515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x14ac:dyDescent="0.2">
      <c r="A80" s="19" t="s">
        <v>128</v>
      </c>
      <c r="B80" s="20">
        <v>3891533173</v>
      </c>
      <c r="C80" s="21">
        <v>1.1494469684573057</v>
      </c>
      <c r="D80" s="22">
        <v>403916622</v>
      </c>
      <c r="E80" s="21">
        <v>10.379369879265834</v>
      </c>
      <c r="F80" s="22">
        <v>1778872782</v>
      </c>
      <c r="G80" s="21">
        <v>45.711361124763563</v>
      </c>
      <c r="H80" s="22">
        <v>2182789404</v>
      </c>
      <c r="I80" s="21">
        <v>56.090731004029394</v>
      </c>
      <c r="J80" s="33">
        <v>0</v>
      </c>
      <c r="K80" s="33">
        <v>0</v>
      </c>
      <c r="L80" s="36">
        <v>0</v>
      </c>
      <c r="M80" s="21">
        <v>0</v>
      </c>
      <c r="N80" s="22">
        <v>0</v>
      </c>
      <c r="O80" s="21">
        <v>0</v>
      </c>
      <c r="P80" s="22">
        <v>0</v>
      </c>
      <c r="Q80" s="21">
        <v>0</v>
      </c>
      <c r="R80" s="20">
        <v>176328967846</v>
      </c>
      <c r="S80" s="21">
        <v>1.8200667705719997</v>
      </c>
      <c r="T80" s="22">
        <v>10966001892</v>
      </c>
      <c r="U80" s="21">
        <v>6.2190586299905926</v>
      </c>
      <c r="V80" s="22">
        <v>83161721427</v>
      </c>
      <c r="W80" s="21">
        <v>47.162824374739579</v>
      </c>
      <c r="X80" s="22">
        <v>94127723319</v>
      </c>
      <c r="Y80" s="21">
        <v>53.38188300473017</v>
      </c>
      <c r="Z80" s="22">
        <v>0</v>
      </c>
      <c r="AA80" s="21">
        <v>0</v>
      </c>
      <c r="AB80" s="22">
        <v>0</v>
      </c>
      <c r="AC80" s="21">
        <v>0</v>
      </c>
      <c r="AD80" s="22">
        <v>0</v>
      </c>
      <c r="AE80" s="21">
        <v>0</v>
      </c>
      <c r="AF80" s="22">
        <v>0</v>
      </c>
      <c r="AG80" s="21">
        <v>0</v>
      </c>
      <c r="AH80" s="22">
        <v>195352355000</v>
      </c>
      <c r="AI80" s="22">
        <v>180220501019</v>
      </c>
      <c r="AJ80" s="21">
        <v>1.7974227154164544</v>
      </c>
      <c r="AK80" s="19"/>
      <c r="AL80" s="22">
        <v>11369918514</v>
      </c>
      <c r="AM80" s="21">
        <v>6.308892967066666</v>
      </c>
      <c r="AN80" s="22">
        <v>84940594209</v>
      </c>
      <c r="AO80" s="21">
        <v>47.131482671910355</v>
      </c>
      <c r="AP80" s="22">
        <v>96310512723</v>
      </c>
      <c r="AQ80" s="21">
        <v>53.440375638977009</v>
      </c>
    </row>
    <row r="81" spans="1:59" x14ac:dyDescent="0.2">
      <c r="A81" s="19" t="s">
        <v>129</v>
      </c>
      <c r="B81" s="20">
        <v>3519324000</v>
      </c>
      <c r="C81" s="21">
        <v>1.0395070844791277</v>
      </c>
      <c r="D81" s="22">
        <v>518217723</v>
      </c>
      <c r="E81" s="21">
        <v>14.724922257797235</v>
      </c>
      <c r="F81" s="22">
        <v>1750558559</v>
      </c>
      <c r="G81" s="21">
        <v>49.741329840617119</v>
      </c>
      <c r="H81" s="22">
        <v>2268776282</v>
      </c>
      <c r="I81" s="21">
        <v>64.466252098414358</v>
      </c>
      <c r="J81" s="33">
        <v>0</v>
      </c>
      <c r="K81" s="33">
        <v>0</v>
      </c>
      <c r="L81" s="36">
        <v>0</v>
      </c>
      <c r="M81" s="21">
        <v>0</v>
      </c>
      <c r="N81" s="22">
        <v>0</v>
      </c>
      <c r="O81" s="21">
        <v>0</v>
      </c>
      <c r="P81" s="22">
        <v>0</v>
      </c>
      <c r="Q81" s="21">
        <v>0</v>
      </c>
      <c r="R81" s="20">
        <v>64997197000</v>
      </c>
      <c r="S81" s="21">
        <v>0.67090075944493022</v>
      </c>
      <c r="T81" s="22">
        <v>5188123596</v>
      </c>
      <c r="U81" s="21">
        <v>7.982072820771025</v>
      </c>
      <c r="V81" s="22">
        <v>32881403205</v>
      </c>
      <c r="W81" s="21">
        <v>50.588955712967135</v>
      </c>
      <c r="X81" s="22">
        <v>38069526801</v>
      </c>
      <c r="Y81" s="21">
        <v>58.571028533738158</v>
      </c>
      <c r="Z81" s="22">
        <v>0</v>
      </c>
      <c r="AA81" s="21">
        <v>0</v>
      </c>
      <c r="AB81" s="22">
        <v>0</v>
      </c>
      <c r="AC81" s="21">
        <v>0</v>
      </c>
      <c r="AD81" s="22">
        <v>0</v>
      </c>
      <c r="AE81" s="21">
        <v>0</v>
      </c>
      <c r="AF81" s="22">
        <v>0</v>
      </c>
      <c r="AG81" s="21">
        <v>0</v>
      </c>
      <c r="AH81" s="22">
        <v>68516521000</v>
      </c>
      <c r="AI81" s="22">
        <v>68516521000</v>
      </c>
      <c r="AJ81" s="21">
        <v>0.68334706945313017</v>
      </c>
      <c r="AK81" s="19"/>
      <c r="AL81" s="22">
        <v>5706341319</v>
      </c>
      <c r="AM81" s="21">
        <v>8.3284166150234036</v>
      </c>
      <c r="AN81" s="22">
        <v>34631961764</v>
      </c>
      <c r="AO81" s="21">
        <v>50.545417745305542</v>
      </c>
      <c r="AP81" s="22">
        <v>40338303083</v>
      </c>
      <c r="AQ81" s="21">
        <v>58.873834360328949</v>
      </c>
    </row>
    <row r="82" spans="1:59" x14ac:dyDescent="0.2">
      <c r="A82" s="19" t="s">
        <v>130</v>
      </c>
      <c r="B82" s="20">
        <v>2373028343</v>
      </c>
      <c r="C82" s="21">
        <v>0.70092431791397014</v>
      </c>
      <c r="D82" s="22">
        <v>352635333</v>
      </c>
      <c r="E82" s="21">
        <v>14.860139957460255</v>
      </c>
      <c r="F82" s="22">
        <v>1424618216</v>
      </c>
      <c r="G82" s="21">
        <v>60.033763195554045</v>
      </c>
      <c r="H82" s="22">
        <v>1777253549</v>
      </c>
      <c r="I82" s="21">
        <v>74.893903153014293</v>
      </c>
      <c r="J82" s="33">
        <v>0</v>
      </c>
      <c r="K82" s="33">
        <v>0</v>
      </c>
      <c r="L82" s="36">
        <v>0</v>
      </c>
      <c r="M82" s="21">
        <v>0</v>
      </c>
      <c r="N82" s="22">
        <v>0</v>
      </c>
      <c r="O82" s="21">
        <v>0</v>
      </c>
      <c r="P82" s="22">
        <v>0</v>
      </c>
      <c r="Q82" s="21">
        <v>0</v>
      </c>
      <c r="R82" s="20">
        <v>195639985956</v>
      </c>
      <c r="S82" s="21">
        <v>2.0193950079982046</v>
      </c>
      <c r="T82" s="22">
        <v>12635642599</v>
      </c>
      <c r="U82" s="21">
        <v>6.4586196616482034</v>
      </c>
      <c r="V82" s="22">
        <v>73458101469</v>
      </c>
      <c r="W82" s="21">
        <v>37.547590851657972</v>
      </c>
      <c r="X82" s="22">
        <v>86093744068</v>
      </c>
      <c r="Y82" s="21">
        <v>44.006210513306179</v>
      </c>
      <c r="Z82" s="22">
        <v>0</v>
      </c>
      <c r="AA82" s="21">
        <v>0</v>
      </c>
      <c r="AB82" s="22">
        <v>0</v>
      </c>
      <c r="AC82" s="21">
        <v>0</v>
      </c>
      <c r="AD82" s="22">
        <v>0</v>
      </c>
      <c r="AE82" s="21">
        <v>0</v>
      </c>
      <c r="AF82" s="22">
        <v>0</v>
      </c>
      <c r="AG82" s="21">
        <v>0</v>
      </c>
      <c r="AH82" s="22">
        <v>209372916000</v>
      </c>
      <c r="AI82" s="22">
        <v>209372916000</v>
      </c>
      <c r="AJ82" s="21">
        <v>1.9748757096817922</v>
      </c>
      <c r="AK82" s="19"/>
      <c r="AL82" s="22">
        <v>12988277932</v>
      </c>
      <c r="AM82" s="21">
        <v>6.5593051941463187</v>
      </c>
      <c r="AN82" s="22">
        <v>74882719685</v>
      </c>
      <c r="AO82" s="21">
        <v>37.817069726501387</v>
      </c>
      <c r="AP82" s="22">
        <v>87870997617</v>
      </c>
      <c r="AQ82" s="21">
        <v>44.376374920647713</v>
      </c>
    </row>
    <row r="83" spans="1:59" x14ac:dyDescent="0.2">
      <c r="A83" s="19" t="s">
        <v>131</v>
      </c>
      <c r="B83" s="20">
        <v>4946621000</v>
      </c>
      <c r="C83" s="21">
        <v>1.4610895654202984</v>
      </c>
      <c r="D83" s="22">
        <v>749619858</v>
      </c>
      <c r="E83" s="21">
        <v>15.15418015651492</v>
      </c>
      <c r="F83" s="22">
        <v>1318149691</v>
      </c>
      <c r="G83" s="21">
        <v>26.647476954470541</v>
      </c>
      <c r="H83" s="22">
        <v>2067769549</v>
      </c>
      <c r="I83" s="21">
        <v>41.80165711098546</v>
      </c>
      <c r="J83" s="33">
        <v>0</v>
      </c>
      <c r="K83" s="33">
        <v>0</v>
      </c>
      <c r="L83" s="36">
        <v>0</v>
      </c>
      <c r="M83" s="21">
        <v>0</v>
      </c>
      <c r="N83" s="22">
        <v>0</v>
      </c>
      <c r="O83" s="21">
        <v>0</v>
      </c>
      <c r="P83" s="22">
        <v>0</v>
      </c>
      <c r="Q83" s="21">
        <v>0</v>
      </c>
      <c r="R83" s="20">
        <v>246841400000</v>
      </c>
      <c r="S83" s="21">
        <v>2.5478957611425885</v>
      </c>
      <c r="T83" s="22">
        <v>15742084284</v>
      </c>
      <c r="U83" s="21">
        <v>6.3774084428300934</v>
      </c>
      <c r="V83" s="22">
        <v>110741345178</v>
      </c>
      <c r="W83" s="21">
        <v>44.863359703031982</v>
      </c>
      <c r="X83" s="22">
        <v>126483429462</v>
      </c>
      <c r="Y83" s="21">
        <v>51.240768145862084</v>
      </c>
      <c r="Z83" s="22">
        <v>0</v>
      </c>
      <c r="AA83" s="21">
        <v>0</v>
      </c>
      <c r="AB83" s="22">
        <v>0</v>
      </c>
      <c r="AC83" s="21">
        <v>0</v>
      </c>
      <c r="AD83" s="22">
        <v>0</v>
      </c>
      <c r="AE83" s="21">
        <v>0</v>
      </c>
      <c r="AF83" s="22">
        <v>0</v>
      </c>
      <c r="AG83" s="21">
        <v>0</v>
      </c>
      <c r="AH83" s="22">
        <v>251788021000</v>
      </c>
      <c r="AI83" s="22">
        <v>251788021000</v>
      </c>
      <c r="AJ83" s="21">
        <v>2.5111988139875523</v>
      </c>
      <c r="AK83" s="19"/>
      <c r="AL83" s="22">
        <v>16491704142</v>
      </c>
      <c r="AM83" s="21">
        <v>6.5498366747161487</v>
      </c>
      <c r="AN83" s="22">
        <v>112059494869</v>
      </c>
      <c r="AO83" s="21">
        <v>44.50549093795054</v>
      </c>
      <c r="AP83" s="22">
        <v>128551199011</v>
      </c>
      <c r="AQ83" s="21">
        <v>51.055327612666687</v>
      </c>
    </row>
    <row r="84" spans="1:59" s="11" customFormat="1" x14ac:dyDescent="0.2">
      <c r="A84" s="19" t="s">
        <v>132</v>
      </c>
      <c r="B84" s="20">
        <v>6528171000</v>
      </c>
      <c r="C84" s="21">
        <v>1.9282339458348225</v>
      </c>
      <c r="D84" s="22">
        <v>772235492</v>
      </c>
      <c r="E84" s="21">
        <v>11.829277940176505</v>
      </c>
      <c r="F84" s="22">
        <v>2376555859</v>
      </c>
      <c r="G84" s="21">
        <v>36.404620206792991</v>
      </c>
      <c r="H84" s="22">
        <v>3148791351</v>
      </c>
      <c r="I84" s="21">
        <v>48.233898146969494</v>
      </c>
      <c r="J84" s="33">
        <v>0</v>
      </c>
      <c r="K84" s="33">
        <v>0</v>
      </c>
      <c r="L84" s="36">
        <v>0</v>
      </c>
      <c r="M84" s="21">
        <v>0</v>
      </c>
      <c r="N84" s="22">
        <v>0</v>
      </c>
      <c r="O84" s="21">
        <v>0</v>
      </c>
      <c r="P84" s="22">
        <v>0</v>
      </c>
      <c r="Q84" s="21">
        <v>0</v>
      </c>
      <c r="R84" s="20">
        <v>104688102000</v>
      </c>
      <c r="S84" s="21">
        <v>1.0805900927796672</v>
      </c>
      <c r="T84" s="22">
        <v>9020839249</v>
      </c>
      <c r="U84" s="21">
        <v>8.616871522802084</v>
      </c>
      <c r="V84" s="22">
        <v>51683276829</v>
      </c>
      <c r="W84" s="21">
        <v>49.368816361767642</v>
      </c>
      <c r="X84" s="22">
        <v>60704116078</v>
      </c>
      <c r="Y84" s="21">
        <v>57.985687884569728</v>
      </c>
      <c r="Z84" s="22">
        <v>0</v>
      </c>
      <c r="AA84" s="21">
        <v>0</v>
      </c>
      <c r="AB84" s="22">
        <v>0</v>
      </c>
      <c r="AC84" s="21">
        <v>0</v>
      </c>
      <c r="AD84" s="22">
        <v>0</v>
      </c>
      <c r="AE84" s="21">
        <v>0</v>
      </c>
      <c r="AF84" s="22">
        <v>0</v>
      </c>
      <c r="AG84" s="21">
        <v>0</v>
      </c>
      <c r="AH84" s="22">
        <v>111216273000</v>
      </c>
      <c r="AI84" s="22">
        <v>111216273000</v>
      </c>
      <c r="AJ84" s="21">
        <v>1.1092115174681636</v>
      </c>
      <c r="AK84" s="19"/>
      <c r="AL84" s="22">
        <v>9793074741</v>
      </c>
      <c r="AM84" s="21">
        <v>8.8054333029124265</v>
      </c>
      <c r="AN84" s="22">
        <v>54059832688</v>
      </c>
      <c r="AO84" s="21">
        <v>48.607844184816372</v>
      </c>
      <c r="AP84" s="22">
        <v>63852907429</v>
      </c>
      <c r="AQ84" s="21">
        <v>57.413277487728799</v>
      </c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x14ac:dyDescent="0.2">
      <c r="A85" s="19" t="s">
        <v>133</v>
      </c>
      <c r="B85" s="20">
        <v>5666315140</v>
      </c>
      <c r="C85" s="21">
        <v>1.6736665140581941</v>
      </c>
      <c r="D85" s="22">
        <v>911085157</v>
      </c>
      <c r="E85" s="21">
        <v>16.078970803590003</v>
      </c>
      <c r="F85" s="22">
        <v>3718860425</v>
      </c>
      <c r="G85" s="21">
        <v>65.631020038888977</v>
      </c>
      <c r="H85" s="22">
        <v>4629945582</v>
      </c>
      <c r="I85" s="21">
        <v>81.709990842478987</v>
      </c>
      <c r="J85" s="33">
        <v>0</v>
      </c>
      <c r="K85" s="33">
        <v>0</v>
      </c>
      <c r="L85" s="36">
        <v>0</v>
      </c>
      <c r="M85" s="21">
        <v>0</v>
      </c>
      <c r="N85" s="22">
        <v>0</v>
      </c>
      <c r="O85" s="21">
        <v>0</v>
      </c>
      <c r="P85" s="22">
        <v>0</v>
      </c>
      <c r="Q85" s="21">
        <v>0</v>
      </c>
      <c r="R85" s="20">
        <v>139617393357</v>
      </c>
      <c r="S85" s="21">
        <v>1.4411300726542537</v>
      </c>
      <c r="T85" s="22">
        <v>15940911843</v>
      </c>
      <c r="U85" s="21">
        <v>11.417568728159305</v>
      </c>
      <c r="V85" s="22">
        <v>70598036764</v>
      </c>
      <c r="W85" s="21">
        <v>50.565359420141633</v>
      </c>
      <c r="X85" s="22">
        <v>86538948607</v>
      </c>
      <c r="Y85" s="21">
        <v>61.982928148300942</v>
      </c>
      <c r="Z85" s="22">
        <v>0</v>
      </c>
      <c r="AA85" s="21">
        <v>0</v>
      </c>
      <c r="AB85" s="22">
        <v>0</v>
      </c>
      <c r="AC85" s="21">
        <v>0</v>
      </c>
      <c r="AD85" s="22">
        <v>0</v>
      </c>
      <c r="AE85" s="21">
        <v>0</v>
      </c>
      <c r="AF85" s="22">
        <v>0</v>
      </c>
      <c r="AG85" s="21">
        <v>0</v>
      </c>
      <c r="AH85" s="22">
        <v>157903923000</v>
      </c>
      <c r="AI85" s="22">
        <v>145283708497</v>
      </c>
      <c r="AJ85" s="21">
        <v>1.4489818658584224</v>
      </c>
      <c r="AK85" s="19"/>
      <c r="AL85" s="22">
        <v>16851997000</v>
      </c>
      <c r="AM85" s="21">
        <v>11.599371446625746</v>
      </c>
      <c r="AN85" s="22">
        <v>74316897189</v>
      </c>
      <c r="AO85" s="21">
        <v>51.152946161568138</v>
      </c>
      <c r="AP85" s="22">
        <v>91168894189</v>
      </c>
      <c r="AQ85" s="21">
        <v>62.752317608193884</v>
      </c>
    </row>
    <row r="86" spans="1:59" x14ac:dyDescent="0.2">
      <c r="A86" s="19" t="s">
        <v>134</v>
      </c>
      <c r="B86" s="20">
        <v>4166438060</v>
      </c>
      <c r="C86" s="21">
        <v>1.2306459650812123</v>
      </c>
      <c r="D86" s="22">
        <v>586363084</v>
      </c>
      <c r="E86" s="21">
        <v>14.073486166262603</v>
      </c>
      <c r="F86" s="22">
        <v>2801323420</v>
      </c>
      <c r="G86" s="21">
        <v>67.235450993360018</v>
      </c>
      <c r="H86" s="22">
        <v>3387686504</v>
      </c>
      <c r="I86" s="21">
        <v>81.30893715962263</v>
      </c>
      <c r="J86" s="33">
        <v>0</v>
      </c>
      <c r="K86" s="33">
        <v>0</v>
      </c>
      <c r="L86" s="36">
        <v>0</v>
      </c>
      <c r="M86" s="21">
        <v>0</v>
      </c>
      <c r="N86" s="22">
        <v>0</v>
      </c>
      <c r="O86" s="21">
        <v>0</v>
      </c>
      <c r="P86" s="22">
        <v>0</v>
      </c>
      <c r="Q86" s="21">
        <v>0</v>
      </c>
      <c r="R86" s="20">
        <v>200301463773</v>
      </c>
      <c r="S86" s="21">
        <v>2.0675107599368765</v>
      </c>
      <c r="T86" s="22">
        <v>14529166693</v>
      </c>
      <c r="U86" s="21">
        <v>7.2536497833414666</v>
      </c>
      <c r="V86" s="22">
        <v>76554945299</v>
      </c>
      <c r="W86" s="21">
        <v>38.219863128788262</v>
      </c>
      <c r="X86" s="22">
        <v>91084111992</v>
      </c>
      <c r="Y86" s="21">
        <v>45.473512912129728</v>
      </c>
      <c r="Z86" s="22">
        <v>0</v>
      </c>
      <c r="AA86" s="21">
        <v>0</v>
      </c>
      <c r="AB86" s="22">
        <v>0</v>
      </c>
      <c r="AC86" s="21">
        <v>0</v>
      </c>
      <c r="AD86" s="22">
        <v>0</v>
      </c>
      <c r="AE86" s="21">
        <v>0</v>
      </c>
      <c r="AF86" s="22">
        <v>0</v>
      </c>
      <c r="AG86" s="21">
        <v>0</v>
      </c>
      <c r="AH86" s="22">
        <v>224975236000</v>
      </c>
      <c r="AI86" s="22">
        <v>204467901833</v>
      </c>
      <c r="AJ86" s="21">
        <v>2.039253299431401</v>
      </c>
      <c r="AK86" s="19"/>
      <c r="AL86" s="22">
        <v>15115529777</v>
      </c>
      <c r="AM86" s="21">
        <v>7.3926174433704865</v>
      </c>
      <c r="AN86" s="22">
        <v>79356268719</v>
      </c>
      <c r="AO86" s="21">
        <v>38.811113141765674</v>
      </c>
      <c r="AP86" s="22">
        <v>94471798496</v>
      </c>
      <c r="AQ86" s="21">
        <v>46.203730585136157</v>
      </c>
    </row>
    <row r="87" spans="1:59" ht="18.75" customHeight="1" x14ac:dyDescent="0.2">
      <c r="A87" s="19" t="s">
        <v>135</v>
      </c>
      <c r="B87" s="20">
        <v>2824317050</v>
      </c>
      <c r="C87" s="21">
        <v>0.83422202169797111</v>
      </c>
      <c r="D87" s="22">
        <v>377427069</v>
      </c>
      <c r="E87" s="21">
        <v>13.36348088115674</v>
      </c>
      <c r="F87" s="22">
        <v>1474470655</v>
      </c>
      <c r="G87" s="21">
        <v>52.206272486298943</v>
      </c>
      <c r="H87" s="22">
        <v>1851897724</v>
      </c>
      <c r="I87" s="21">
        <v>65.569753367455689</v>
      </c>
      <c r="J87" s="33">
        <v>0</v>
      </c>
      <c r="K87" s="33">
        <v>0</v>
      </c>
      <c r="L87" s="36">
        <v>0</v>
      </c>
      <c r="M87" s="21">
        <v>0</v>
      </c>
      <c r="N87" s="22">
        <v>0</v>
      </c>
      <c r="O87" s="21">
        <v>0</v>
      </c>
      <c r="P87" s="22">
        <v>0</v>
      </c>
      <c r="Q87" s="21">
        <v>0</v>
      </c>
      <c r="R87" s="20">
        <v>50118364920</v>
      </c>
      <c r="S87" s="21">
        <v>0.51732152521848207</v>
      </c>
      <c r="T87" s="22">
        <v>5117307357</v>
      </c>
      <c r="U87" s="21">
        <v>10.210443547327122</v>
      </c>
      <c r="V87" s="22">
        <v>17616911004</v>
      </c>
      <c r="W87" s="21">
        <v>35.150610025128486</v>
      </c>
      <c r="X87" s="22">
        <v>22734218361</v>
      </c>
      <c r="Y87" s="21">
        <v>45.36105357245561</v>
      </c>
      <c r="Z87" s="22">
        <v>0</v>
      </c>
      <c r="AA87" s="21">
        <v>0</v>
      </c>
      <c r="AB87" s="22">
        <v>0</v>
      </c>
      <c r="AC87" s="21">
        <v>0</v>
      </c>
      <c r="AD87" s="22">
        <v>0</v>
      </c>
      <c r="AE87" s="21">
        <v>0</v>
      </c>
      <c r="AF87" s="22">
        <v>0</v>
      </c>
      <c r="AG87" s="21">
        <v>0</v>
      </c>
      <c r="AH87" s="22">
        <v>55458747000</v>
      </c>
      <c r="AI87" s="22">
        <v>55458747000</v>
      </c>
      <c r="AJ87" s="21">
        <v>0.52802194339652153</v>
      </c>
      <c r="AK87" s="19"/>
      <c r="AL87" s="22">
        <v>5494734426</v>
      </c>
      <c r="AM87" s="21">
        <v>10.378647664871973</v>
      </c>
      <c r="AN87" s="22">
        <v>19091381659</v>
      </c>
      <c r="AO87" s="21">
        <v>36.060473229932214</v>
      </c>
      <c r="AP87" s="22">
        <v>24586116085</v>
      </c>
      <c r="AQ87" s="21">
        <v>46.439120894804184</v>
      </c>
    </row>
    <row r="88" spans="1:59" x14ac:dyDescent="0.2">
      <c r="A88" s="19" t="s">
        <v>136</v>
      </c>
      <c r="B88" s="20">
        <v>2986154000</v>
      </c>
      <c r="C88" s="21">
        <v>0.88202400186674623</v>
      </c>
      <c r="D88" s="22">
        <v>568730875</v>
      </c>
      <c r="E88" s="21">
        <v>19.04559761485844</v>
      </c>
      <c r="F88" s="22">
        <v>1431458091</v>
      </c>
      <c r="G88" s="21">
        <v>47.936512684878274</v>
      </c>
      <c r="H88" s="22">
        <v>2000188966</v>
      </c>
      <c r="I88" s="21">
        <v>66.982110299736718</v>
      </c>
      <c r="J88" s="33">
        <v>0</v>
      </c>
      <c r="K88" s="33">
        <v>0</v>
      </c>
      <c r="L88" s="36">
        <v>0</v>
      </c>
      <c r="M88" s="21">
        <v>0</v>
      </c>
      <c r="N88" s="22">
        <v>0</v>
      </c>
      <c r="O88" s="21">
        <v>0</v>
      </c>
      <c r="P88" s="22">
        <v>0</v>
      </c>
      <c r="Q88" s="21">
        <v>0</v>
      </c>
      <c r="R88" s="20">
        <v>42837153000</v>
      </c>
      <c r="S88" s="21">
        <v>0.44216489028224815</v>
      </c>
      <c r="T88" s="22">
        <v>5679676761</v>
      </c>
      <c r="U88" s="21">
        <v>13.258763394009868</v>
      </c>
      <c r="V88" s="22">
        <v>19261237721</v>
      </c>
      <c r="W88" s="21">
        <v>44.96386050912394</v>
      </c>
      <c r="X88" s="22">
        <v>24940914482</v>
      </c>
      <c r="Y88" s="21">
        <v>58.222623903133808</v>
      </c>
      <c r="Z88" s="22">
        <v>0</v>
      </c>
      <c r="AA88" s="21">
        <v>0</v>
      </c>
      <c r="AB88" s="22">
        <v>0</v>
      </c>
      <c r="AC88" s="21">
        <v>0</v>
      </c>
      <c r="AD88" s="22">
        <v>0</v>
      </c>
      <c r="AE88" s="21">
        <v>0</v>
      </c>
      <c r="AF88" s="22">
        <v>0</v>
      </c>
      <c r="AG88" s="21">
        <v>0</v>
      </c>
      <c r="AH88" s="22">
        <v>45823307000</v>
      </c>
      <c r="AI88" s="22">
        <v>45823307000</v>
      </c>
      <c r="AJ88" s="21">
        <v>0.45701711199115186</v>
      </c>
      <c r="AK88" s="19"/>
      <c r="AL88" s="22">
        <v>6248407636</v>
      </c>
      <c r="AM88" s="21">
        <v>13.635872321480422</v>
      </c>
      <c r="AN88" s="22">
        <v>20692695812</v>
      </c>
      <c r="AO88" s="21">
        <v>45.157578461109324</v>
      </c>
      <c r="AP88" s="22">
        <v>26941103448</v>
      </c>
      <c r="AQ88" s="21">
        <v>58.793450782589737</v>
      </c>
    </row>
    <row r="89" spans="1:59" x14ac:dyDescent="0.2">
      <c r="A89" s="19" t="s">
        <v>137</v>
      </c>
      <c r="B89" s="20">
        <v>4351297000</v>
      </c>
      <c r="C89" s="21">
        <v>1.2852479789223086</v>
      </c>
      <c r="D89" s="22">
        <v>552170388</v>
      </c>
      <c r="E89" s="21">
        <v>12.6897885389115</v>
      </c>
      <c r="F89" s="22">
        <v>1154954257</v>
      </c>
      <c r="G89" s="21">
        <v>26.542758561412839</v>
      </c>
      <c r="H89" s="22">
        <v>1707124645</v>
      </c>
      <c r="I89" s="21">
        <v>39.232547100324339</v>
      </c>
      <c r="J89" s="33">
        <v>0</v>
      </c>
      <c r="K89" s="33">
        <v>0</v>
      </c>
      <c r="L89" s="36">
        <v>0</v>
      </c>
      <c r="M89" s="21">
        <v>0</v>
      </c>
      <c r="N89" s="22">
        <v>0</v>
      </c>
      <c r="O89" s="21">
        <v>0</v>
      </c>
      <c r="P89" s="22">
        <v>0</v>
      </c>
      <c r="Q89" s="21">
        <v>0</v>
      </c>
      <c r="R89" s="20">
        <v>50948861000</v>
      </c>
      <c r="S89" s="21">
        <v>0.52589390182093831</v>
      </c>
      <c r="T89" s="22">
        <v>1289717492</v>
      </c>
      <c r="U89" s="21">
        <v>2.531396122869165</v>
      </c>
      <c r="V89" s="22">
        <v>22850726359</v>
      </c>
      <c r="W89" s="21">
        <v>44.850318359423184</v>
      </c>
      <c r="X89" s="22">
        <v>24140443851</v>
      </c>
      <c r="Y89" s="21">
        <v>47.381714482292352</v>
      </c>
      <c r="Z89" s="22">
        <v>0</v>
      </c>
      <c r="AA89" s="21">
        <v>0</v>
      </c>
      <c r="AB89" s="22">
        <v>0</v>
      </c>
      <c r="AC89" s="21">
        <v>0</v>
      </c>
      <c r="AD89" s="22">
        <v>0</v>
      </c>
      <c r="AE89" s="21">
        <v>0</v>
      </c>
      <c r="AF89" s="22">
        <v>0</v>
      </c>
      <c r="AG89" s="21">
        <v>0</v>
      </c>
      <c r="AH89" s="22">
        <v>55300158000</v>
      </c>
      <c r="AI89" s="22">
        <v>55300158000</v>
      </c>
      <c r="AJ89" s="21">
        <v>0.55153414618928298</v>
      </c>
      <c r="AK89" s="19"/>
      <c r="AL89" s="22">
        <v>1841887880</v>
      </c>
      <c r="AM89" s="21">
        <v>3.3307099773566646</v>
      </c>
      <c r="AN89" s="22">
        <v>24005680616</v>
      </c>
      <c r="AO89" s="21">
        <v>43.409786670048931</v>
      </c>
      <c r="AP89" s="22">
        <v>25847568496</v>
      </c>
      <c r="AQ89" s="21">
        <v>46.7404966474056</v>
      </c>
    </row>
    <row r="90" spans="1:59" ht="15.75" customHeight="1" x14ac:dyDescent="0.2">
      <c r="A90" s="19" t="s">
        <v>138</v>
      </c>
      <c r="B90" s="20">
        <v>2511350000</v>
      </c>
      <c r="C90" s="21">
        <v>0.74178055689293088</v>
      </c>
      <c r="D90" s="22">
        <v>470016223</v>
      </c>
      <c r="E90" s="21">
        <v>18.715679734007608</v>
      </c>
      <c r="F90" s="22">
        <v>1416685895</v>
      </c>
      <c r="G90" s="21">
        <v>56.411328369203815</v>
      </c>
      <c r="H90" s="22">
        <v>1886702118</v>
      </c>
      <c r="I90" s="21">
        <v>75.127008103211423</v>
      </c>
      <c r="J90" s="33">
        <v>0</v>
      </c>
      <c r="K90" s="33">
        <v>0</v>
      </c>
      <c r="L90" s="36">
        <v>0</v>
      </c>
      <c r="M90" s="21">
        <v>0</v>
      </c>
      <c r="N90" s="22">
        <v>0</v>
      </c>
      <c r="O90" s="21">
        <v>0</v>
      </c>
      <c r="P90" s="22">
        <v>0</v>
      </c>
      <c r="Q90" s="21">
        <v>0</v>
      </c>
      <c r="R90" s="20">
        <v>47047009000</v>
      </c>
      <c r="S90" s="21">
        <v>0.48561900396585511</v>
      </c>
      <c r="T90" s="22">
        <v>2198945419</v>
      </c>
      <c r="U90" s="21">
        <v>4.6739324470127315</v>
      </c>
      <c r="V90" s="22">
        <v>17930989208</v>
      </c>
      <c r="W90" s="21">
        <v>38.112920649217038</v>
      </c>
      <c r="X90" s="22">
        <v>20129934627</v>
      </c>
      <c r="Y90" s="21">
        <v>42.78685309622977</v>
      </c>
      <c r="Z90" s="22">
        <v>0</v>
      </c>
      <c r="AA90" s="21">
        <v>0</v>
      </c>
      <c r="AB90" s="22">
        <v>0</v>
      </c>
      <c r="AC90" s="21">
        <v>0</v>
      </c>
      <c r="AD90" s="22">
        <v>0</v>
      </c>
      <c r="AE90" s="21">
        <v>0</v>
      </c>
      <c r="AF90" s="22">
        <v>0</v>
      </c>
      <c r="AG90" s="21">
        <v>0</v>
      </c>
      <c r="AH90" s="22">
        <v>49558359000</v>
      </c>
      <c r="AI90" s="22">
        <v>49558359000</v>
      </c>
      <c r="AJ90" s="21">
        <v>0.49426851940652622</v>
      </c>
      <c r="AK90" s="19"/>
      <c r="AL90" s="22">
        <v>2668961642</v>
      </c>
      <c r="AM90" s="21">
        <v>5.3854923687041376</v>
      </c>
      <c r="AN90" s="22">
        <v>19347675103</v>
      </c>
      <c r="AO90" s="21">
        <v>39.04018513405579</v>
      </c>
      <c r="AP90" s="22">
        <v>22016636745</v>
      </c>
      <c r="AQ90" s="21">
        <v>44.425677502759932</v>
      </c>
    </row>
    <row r="91" spans="1:59" ht="25.5" x14ac:dyDescent="0.2">
      <c r="A91" s="19" t="s">
        <v>139</v>
      </c>
      <c r="B91" s="20">
        <v>2661529575</v>
      </c>
      <c r="C91" s="21">
        <v>0.78613928378382369</v>
      </c>
      <c r="D91" s="22">
        <v>377344522</v>
      </c>
      <c r="E91" s="21">
        <v>14.177731690244322</v>
      </c>
      <c r="F91" s="22">
        <v>1309700449</v>
      </c>
      <c r="G91" s="21">
        <v>49.208562673965403</v>
      </c>
      <c r="H91" s="22">
        <v>1687044971</v>
      </c>
      <c r="I91" s="21">
        <v>63.386294364209725</v>
      </c>
      <c r="J91" s="33">
        <v>0</v>
      </c>
      <c r="K91" s="33">
        <v>0</v>
      </c>
      <c r="L91" s="36">
        <v>0</v>
      </c>
      <c r="M91" s="21">
        <v>0</v>
      </c>
      <c r="N91" s="22">
        <v>0</v>
      </c>
      <c r="O91" s="21">
        <v>0</v>
      </c>
      <c r="P91" s="22">
        <v>0</v>
      </c>
      <c r="Q91" s="21">
        <v>0</v>
      </c>
      <c r="R91" s="20">
        <v>68575977300</v>
      </c>
      <c r="S91" s="21">
        <v>0.70784091274348782</v>
      </c>
      <c r="T91" s="22">
        <v>4562534401</v>
      </c>
      <c r="U91" s="21">
        <v>6.6532546536525992</v>
      </c>
      <c r="V91" s="22">
        <v>31795612467</v>
      </c>
      <c r="W91" s="21">
        <v>46.365525828240727</v>
      </c>
      <c r="X91" s="22">
        <v>36358146868</v>
      </c>
      <c r="Y91" s="21">
        <v>53.018780481893323</v>
      </c>
      <c r="Z91" s="22">
        <v>0</v>
      </c>
      <c r="AA91" s="21">
        <v>0</v>
      </c>
      <c r="AB91" s="22">
        <v>0</v>
      </c>
      <c r="AC91" s="21">
        <v>0</v>
      </c>
      <c r="AD91" s="22">
        <v>0</v>
      </c>
      <c r="AE91" s="21">
        <v>0</v>
      </c>
      <c r="AF91" s="22">
        <v>0</v>
      </c>
      <c r="AG91" s="21">
        <v>0</v>
      </c>
      <c r="AH91" s="22">
        <v>76184597000</v>
      </c>
      <c r="AI91" s="22">
        <v>71237506875</v>
      </c>
      <c r="AJ91" s="21">
        <v>0.71048472467214829</v>
      </c>
      <c r="AK91" s="19"/>
      <c r="AL91" s="22">
        <v>4939878923</v>
      </c>
      <c r="AM91" s="21">
        <v>6.9343792893650447</v>
      </c>
      <c r="AN91" s="22">
        <v>33105312916</v>
      </c>
      <c r="AO91" s="21">
        <v>46.471745528783991</v>
      </c>
      <c r="AP91" s="22">
        <v>38045191839</v>
      </c>
      <c r="AQ91" s="21">
        <v>53.406124818149038</v>
      </c>
    </row>
    <row r="92" spans="1:59" x14ac:dyDescent="0.2">
      <c r="A92" s="19" t="s">
        <v>140</v>
      </c>
      <c r="B92" s="20">
        <v>3155737493</v>
      </c>
      <c r="C92" s="21">
        <v>0.93211408802653617</v>
      </c>
      <c r="D92" s="22">
        <v>342290281</v>
      </c>
      <c r="E92" s="21">
        <v>10.846601840592323</v>
      </c>
      <c r="F92" s="22">
        <v>1583205680</v>
      </c>
      <c r="G92" s="21">
        <v>50.16911842356464</v>
      </c>
      <c r="H92" s="22">
        <v>1925495961</v>
      </c>
      <c r="I92" s="21">
        <v>61.015720264156968</v>
      </c>
      <c r="J92" s="33">
        <v>0</v>
      </c>
      <c r="K92" s="33">
        <v>0</v>
      </c>
      <c r="L92" s="36">
        <v>0</v>
      </c>
      <c r="M92" s="21">
        <v>0</v>
      </c>
      <c r="N92" s="22">
        <v>0</v>
      </c>
      <c r="O92" s="21">
        <v>0</v>
      </c>
      <c r="P92" s="22">
        <v>0</v>
      </c>
      <c r="Q92" s="21">
        <v>0</v>
      </c>
      <c r="R92" s="20">
        <v>24601315103</v>
      </c>
      <c r="S92" s="21">
        <v>0.25393465791989045</v>
      </c>
      <c r="T92" s="22">
        <v>2088110803</v>
      </c>
      <c r="U92" s="21">
        <v>8.4878015433628828</v>
      </c>
      <c r="V92" s="22">
        <v>11726528498</v>
      </c>
      <c r="W92" s="21">
        <v>47.666266819085671</v>
      </c>
      <c r="X92" s="22">
        <v>13814639301</v>
      </c>
      <c r="Y92" s="21">
        <v>56.154068362448548</v>
      </c>
      <c r="Z92" s="22">
        <v>0</v>
      </c>
      <c r="AA92" s="21">
        <v>0</v>
      </c>
      <c r="AB92" s="22">
        <v>0</v>
      </c>
      <c r="AC92" s="21">
        <v>0</v>
      </c>
      <c r="AD92" s="22">
        <v>0</v>
      </c>
      <c r="AE92" s="21">
        <v>0</v>
      </c>
      <c r="AF92" s="22">
        <v>0</v>
      </c>
      <c r="AG92" s="21">
        <v>0</v>
      </c>
      <c r="AH92" s="22">
        <v>28603363000</v>
      </c>
      <c r="AI92" s="22">
        <v>27757052596</v>
      </c>
      <c r="AJ92" s="21">
        <v>0.27683397042492863</v>
      </c>
      <c r="AK92" s="19"/>
      <c r="AL92" s="22">
        <v>2430401084</v>
      </c>
      <c r="AM92" s="21">
        <v>8.7559767939851039</v>
      </c>
      <c r="AN92" s="22">
        <v>13309734178</v>
      </c>
      <c r="AO92" s="21">
        <v>47.950819460990004</v>
      </c>
      <c r="AP92" s="22">
        <v>15740135262</v>
      </c>
      <c r="AQ92" s="21">
        <v>56.70679625497511</v>
      </c>
    </row>
    <row r="93" spans="1:59" ht="25.5" x14ac:dyDescent="0.2">
      <c r="A93" s="19" t="s">
        <v>141</v>
      </c>
      <c r="B93" s="20">
        <v>3804588143</v>
      </c>
      <c r="C93" s="21">
        <v>1.1237659073656725</v>
      </c>
      <c r="D93" s="22">
        <v>702696632</v>
      </c>
      <c r="E93" s="21">
        <v>18.469716184467433</v>
      </c>
      <c r="F93" s="22">
        <v>1718427999</v>
      </c>
      <c r="G93" s="21">
        <v>45.167254231228888</v>
      </c>
      <c r="H93" s="22">
        <v>2421124631</v>
      </c>
      <c r="I93" s="21">
        <v>63.636970415696311</v>
      </c>
      <c r="J93" s="33">
        <v>0</v>
      </c>
      <c r="K93" s="33">
        <v>0</v>
      </c>
      <c r="L93" s="36">
        <v>0</v>
      </c>
      <c r="M93" s="21">
        <v>0</v>
      </c>
      <c r="N93" s="22">
        <v>0</v>
      </c>
      <c r="O93" s="21">
        <v>0</v>
      </c>
      <c r="P93" s="22">
        <v>0</v>
      </c>
      <c r="Q93" s="21">
        <v>0</v>
      </c>
      <c r="R93" s="20">
        <v>146365232522</v>
      </c>
      <c r="S93" s="21">
        <v>1.5107812365407634</v>
      </c>
      <c r="T93" s="22">
        <v>9352546550</v>
      </c>
      <c r="U93" s="21">
        <v>6.3898689523785839</v>
      </c>
      <c r="V93" s="22">
        <v>63851407349</v>
      </c>
      <c r="W93" s="21">
        <v>43.624709399073005</v>
      </c>
      <c r="X93" s="22">
        <v>73203953899</v>
      </c>
      <c r="Y93" s="21">
        <v>50.014578351451597</v>
      </c>
      <c r="Z93" s="22">
        <v>0</v>
      </c>
      <c r="AA93" s="21">
        <v>0</v>
      </c>
      <c r="AB93" s="22">
        <v>0</v>
      </c>
      <c r="AC93" s="21">
        <v>0</v>
      </c>
      <c r="AD93" s="22">
        <v>0</v>
      </c>
      <c r="AE93" s="21">
        <v>0</v>
      </c>
      <c r="AF93" s="22">
        <v>0</v>
      </c>
      <c r="AG93" s="21">
        <v>0</v>
      </c>
      <c r="AH93" s="22">
        <v>159073411000</v>
      </c>
      <c r="AI93" s="22">
        <v>150169820665</v>
      </c>
      <c r="AJ93" s="21">
        <v>1.497713330653929</v>
      </c>
      <c r="AK93" s="19"/>
      <c r="AL93" s="22">
        <v>10055243182</v>
      </c>
      <c r="AM93" s="21">
        <v>6.6959147566882402</v>
      </c>
      <c r="AN93" s="22">
        <v>65569835348</v>
      </c>
      <c r="AO93" s="21">
        <v>43.663790139480618</v>
      </c>
      <c r="AP93" s="22">
        <v>75625078530</v>
      </c>
      <c r="AQ93" s="21">
        <v>50.359704896168857</v>
      </c>
    </row>
    <row r="94" spans="1:59" ht="16.5" customHeight="1" x14ac:dyDescent="0.2">
      <c r="A94" s="19" t="s">
        <v>142</v>
      </c>
      <c r="B94" s="20">
        <v>5425191079</v>
      </c>
      <c r="C94" s="21">
        <v>1.6024454018082628</v>
      </c>
      <c r="D94" s="22">
        <v>1073927503</v>
      </c>
      <c r="E94" s="21">
        <v>19.795201447502787</v>
      </c>
      <c r="F94" s="22">
        <v>3388548677</v>
      </c>
      <c r="G94" s="21">
        <v>62.45952681955297</v>
      </c>
      <c r="H94" s="22">
        <v>4462476180</v>
      </c>
      <c r="I94" s="21">
        <v>82.254728267055754</v>
      </c>
      <c r="J94" s="33">
        <v>0</v>
      </c>
      <c r="K94" s="33">
        <v>0</v>
      </c>
      <c r="L94" s="36">
        <v>0</v>
      </c>
      <c r="M94" s="21">
        <v>0</v>
      </c>
      <c r="N94" s="22">
        <v>0</v>
      </c>
      <c r="O94" s="21">
        <v>0</v>
      </c>
      <c r="P94" s="22">
        <v>0</v>
      </c>
      <c r="Q94" s="21">
        <v>0</v>
      </c>
      <c r="R94" s="20">
        <v>282699542658</v>
      </c>
      <c r="S94" s="21">
        <v>2.9180233397447375</v>
      </c>
      <c r="T94" s="22">
        <v>32808290188</v>
      </c>
      <c r="U94" s="21">
        <v>11.605356655171644</v>
      </c>
      <c r="V94" s="22">
        <v>103258771803</v>
      </c>
      <c r="W94" s="21">
        <v>36.525977662411307</v>
      </c>
      <c r="X94" s="22">
        <v>136067061991</v>
      </c>
      <c r="Y94" s="21">
        <v>48.131334317582947</v>
      </c>
      <c r="Z94" s="22">
        <v>0</v>
      </c>
      <c r="AA94" s="21">
        <v>0</v>
      </c>
      <c r="AB94" s="22">
        <v>0</v>
      </c>
      <c r="AC94" s="21">
        <v>0</v>
      </c>
      <c r="AD94" s="22">
        <v>0</v>
      </c>
      <c r="AE94" s="21">
        <v>0</v>
      </c>
      <c r="AF94" s="22">
        <v>0</v>
      </c>
      <c r="AG94" s="21">
        <v>0</v>
      </c>
      <c r="AH94" s="22">
        <v>304971680000</v>
      </c>
      <c r="AI94" s="22">
        <v>307264368113</v>
      </c>
      <c r="AJ94" s="21">
        <v>2.8736017176958297</v>
      </c>
      <c r="AK94" s="19"/>
      <c r="AL94" s="22">
        <v>33882217691</v>
      </c>
      <c r="AM94" s="21">
        <v>11.759565814272529</v>
      </c>
      <c r="AN94" s="22">
        <v>106647320480</v>
      </c>
      <c r="AO94" s="21">
        <v>37.014288602292503</v>
      </c>
      <c r="AP94" s="22">
        <v>140529538171</v>
      </c>
      <c r="AQ94" s="21">
        <v>48.77385441656503</v>
      </c>
    </row>
    <row r="95" spans="1:59" ht="13.5" thickBot="1" x14ac:dyDescent="0.25">
      <c r="A95" s="19" t="s">
        <v>143</v>
      </c>
      <c r="B95" s="20">
        <v>3385570000</v>
      </c>
      <c r="C95" s="21">
        <v>1</v>
      </c>
      <c r="D95" s="22">
        <v>481544044</v>
      </c>
      <c r="E95" s="21">
        <v>14.223426010981902</v>
      </c>
      <c r="F95" s="22">
        <v>654716904</v>
      </c>
      <c r="G95" s="21">
        <v>19.338454204166506</v>
      </c>
      <c r="H95" s="22">
        <v>1136260948</v>
      </c>
      <c r="I95" s="21">
        <v>33.561880215148406</v>
      </c>
      <c r="J95" s="33">
        <v>0</v>
      </c>
      <c r="K95" s="33">
        <v>0</v>
      </c>
      <c r="L95" s="36">
        <v>0</v>
      </c>
      <c r="M95" s="21">
        <v>0</v>
      </c>
      <c r="N95" s="22">
        <v>0</v>
      </c>
      <c r="O95" s="21">
        <v>0</v>
      </c>
      <c r="P95" s="22">
        <v>0</v>
      </c>
      <c r="Q95" s="21">
        <v>0</v>
      </c>
      <c r="R95" s="20">
        <v>96880494000</v>
      </c>
      <c r="S95" s="21">
        <v>1</v>
      </c>
      <c r="T95" s="22">
        <v>5361697651</v>
      </c>
      <c r="U95" s="21">
        <v>5.5343417747229902</v>
      </c>
      <c r="V95" s="22">
        <v>39040981799</v>
      </c>
      <c r="W95" s="21">
        <v>40.298082913367473</v>
      </c>
      <c r="X95" s="22">
        <v>44402679450</v>
      </c>
      <c r="Y95" s="21">
        <v>45.832424688090462</v>
      </c>
      <c r="Z95" s="22">
        <v>0</v>
      </c>
      <c r="AA95" s="21">
        <v>0</v>
      </c>
      <c r="AB95" s="22">
        <v>0</v>
      </c>
      <c r="AC95" s="21">
        <v>0</v>
      </c>
      <c r="AD95" s="22">
        <v>0</v>
      </c>
      <c r="AE95" s="21">
        <v>0</v>
      </c>
      <c r="AF95" s="22">
        <v>0</v>
      </c>
      <c r="AG95" s="21">
        <v>0</v>
      </c>
      <c r="AH95" s="22">
        <v>100266064000</v>
      </c>
      <c r="AI95" s="22">
        <v>100266064000</v>
      </c>
      <c r="AJ95" s="21">
        <v>1</v>
      </c>
      <c r="AK95" s="19"/>
      <c r="AL95" s="22">
        <v>5843241695</v>
      </c>
      <c r="AM95" s="21">
        <v>5.8277361869914435</v>
      </c>
      <c r="AN95" s="22">
        <v>39695698703</v>
      </c>
      <c r="AO95" s="21">
        <v>39.590362999588777</v>
      </c>
      <c r="AP95" s="22">
        <v>45538940398</v>
      </c>
      <c r="AQ95" s="21">
        <v>45.418099186580221</v>
      </c>
    </row>
    <row r="96" spans="1:59" s="14" customFormat="1" ht="13.5" thickBot="1" x14ac:dyDescent="0.25">
      <c r="A96" s="41" t="s">
        <v>34</v>
      </c>
      <c r="B96" s="24">
        <v>76212834987</v>
      </c>
      <c r="C96" s="25">
        <v>1</v>
      </c>
      <c r="D96" s="24">
        <v>11222687732</v>
      </c>
      <c r="E96" s="25">
        <v>14.725456327552058</v>
      </c>
      <c r="F96" s="24">
        <v>34250280082</v>
      </c>
      <c r="G96" s="25">
        <v>44.940304461633318</v>
      </c>
      <c r="H96" s="24">
        <v>45472967814</v>
      </c>
      <c r="I96" s="25">
        <v>59.66576078918537</v>
      </c>
      <c r="J96" s="34">
        <v>0</v>
      </c>
      <c r="K96" s="34">
        <v>0</v>
      </c>
      <c r="L96" s="37">
        <v>0</v>
      </c>
      <c r="M96" s="25">
        <v>0</v>
      </c>
      <c r="N96" s="24">
        <v>0</v>
      </c>
      <c r="O96" s="25">
        <v>0</v>
      </c>
      <c r="P96" s="24">
        <v>0</v>
      </c>
      <c r="Q96" s="25">
        <v>0</v>
      </c>
      <c r="R96" s="24">
        <v>2292948891715</v>
      </c>
      <c r="S96" s="25">
        <v>1</v>
      </c>
      <c r="T96" s="24">
        <v>178370374148</v>
      </c>
      <c r="U96" s="25">
        <v>7.7790819844479291</v>
      </c>
      <c r="V96" s="24">
        <v>921012394268</v>
      </c>
      <c r="W96" s="25">
        <v>40.167157567089653</v>
      </c>
      <c r="X96" s="24">
        <v>1099382768416</v>
      </c>
      <c r="Y96" s="25">
        <v>47.946239551537587</v>
      </c>
      <c r="Z96" s="24">
        <v>0</v>
      </c>
      <c r="AA96" s="25">
        <v>0</v>
      </c>
      <c r="AB96" s="24">
        <v>0</v>
      </c>
      <c r="AC96" s="25">
        <v>0</v>
      </c>
      <c r="AD96" s="24">
        <v>0</v>
      </c>
      <c r="AE96" s="25">
        <v>0</v>
      </c>
      <c r="AF96" s="24">
        <v>0</v>
      </c>
      <c r="AG96" s="25">
        <v>0</v>
      </c>
      <c r="AH96" s="24">
        <f>SUM(AH76:AH95)</f>
        <v>2465743196000</v>
      </c>
      <c r="AI96" s="24">
        <f>SUM(AI76:AI95)</f>
        <v>2402177327809</v>
      </c>
      <c r="AJ96" s="25">
        <v>1</v>
      </c>
      <c r="AK96" s="23"/>
      <c r="AL96" s="24">
        <v>189593061880</v>
      </c>
      <c r="AM96" s="25">
        <v>8.0025377644405769</v>
      </c>
      <c r="AN96" s="24">
        <v>955262674350</v>
      </c>
      <c r="AO96" s="25">
        <v>40.320703461632263</v>
      </c>
      <c r="AP96" s="24">
        <v>1144855736230</v>
      </c>
      <c r="AQ96" s="25">
        <v>48.323241226072838</v>
      </c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</row>
    <row r="97" spans="1:59" x14ac:dyDescent="0.2">
      <c r="A97" s="19" t="s">
        <v>144</v>
      </c>
      <c r="B97" s="20">
        <v>91882346000</v>
      </c>
      <c r="C97" s="21">
        <v>0.19379222658651366</v>
      </c>
      <c r="D97" s="22">
        <v>21982812481</v>
      </c>
      <c r="E97" s="21">
        <v>23.924957772628051</v>
      </c>
      <c r="F97" s="22">
        <v>518635014</v>
      </c>
      <c r="G97" s="21">
        <v>0.5644555636400489</v>
      </c>
      <c r="H97" s="22">
        <v>22501447495</v>
      </c>
      <c r="I97" s="21">
        <v>24.4894133362681</v>
      </c>
      <c r="J97" s="33">
        <v>0</v>
      </c>
      <c r="K97" s="33">
        <v>0</v>
      </c>
      <c r="L97" s="36">
        <v>0</v>
      </c>
      <c r="M97" s="21">
        <v>0</v>
      </c>
      <c r="N97" s="22">
        <v>0</v>
      </c>
      <c r="O97" s="21">
        <v>0</v>
      </c>
      <c r="P97" s="22">
        <v>0</v>
      </c>
      <c r="Q97" s="21">
        <v>0</v>
      </c>
      <c r="R97" s="20">
        <v>0</v>
      </c>
      <c r="S97" s="21">
        <v>0</v>
      </c>
      <c r="T97" s="22">
        <v>0</v>
      </c>
      <c r="U97" s="21">
        <v>0</v>
      </c>
      <c r="V97" s="22">
        <v>0</v>
      </c>
      <c r="W97" s="21">
        <v>0</v>
      </c>
      <c r="X97" s="22">
        <v>0</v>
      </c>
      <c r="Y97" s="21">
        <v>0</v>
      </c>
      <c r="Z97" s="22">
        <v>0</v>
      </c>
      <c r="AA97" s="21">
        <v>0</v>
      </c>
      <c r="AB97" s="22">
        <v>0</v>
      </c>
      <c r="AC97" s="21">
        <v>0</v>
      </c>
      <c r="AD97" s="22">
        <v>0</v>
      </c>
      <c r="AE97" s="21">
        <v>0</v>
      </c>
      <c r="AF97" s="22">
        <v>0</v>
      </c>
      <c r="AG97" s="21">
        <v>0</v>
      </c>
      <c r="AH97" s="22">
        <v>91882346000</v>
      </c>
      <c r="AI97" s="22">
        <v>91882346000</v>
      </c>
      <c r="AJ97" s="21">
        <v>0.18564880908925646</v>
      </c>
      <c r="AK97" s="19"/>
      <c r="AL97" s="22">
        <v>21982812481</v>
      </c>
      <c r="AM97" s="21">
        <v>23.924957772628051</v>
      </c>
      <c r="AN97" s="22">
        <v>518635014</v>
      </c>
      <c r="AO97" s="21">
        <v>0.5644555636400489</v>
      </c>
      <c r="AP97" s="22">
        <v>22501447495</v>
      </c>
      <c r="AQ97" s="21">
        <v>24.4894133362681</v>
      </c>
    </row>
    <row r="98" spans="1:59" x14ac:dyDescent="0.2">
      <c r="A98" s="19" t="s">
        <v>145</v>
      </c>
      <c r="B98" s="20">
        <v>176646681000</v>
      </c>
      <c r="C98" s="21">
        <v>0.37257161054755389</v>
      </c>
      <c r="D98" s="22">
        <v>29200715277</v>
      </c>
      <c r="E98" s="21">
        <v>16.530576805459482</v>
      </c>
      <c r="F98" s="22">
        <v>17320572397</v>
      </c>
      <c r="G98" s="21">
        <v>9.8052068111033446</v>
      </c>
      <c r="H98" s="22">
        <v>46521287674</v>
      </c>
      <c r="I98" s="21">
        <v>26.335783616562825</v>
      </c>
      <c r="J98" s="33">
        <v>0</v>
      </c>
      <c r="K98" s="33">
        <v>0</v>
      </c>
      <c r="L98" s="36">
        <v>0</v>
      </c>
      <c r="M98" s="21">
        <v>0</v>
      </c>
      <c r="N98" s="22">
        <v>0</v>
      </c>
      <c r="O98" s="21">
        <v>0</v>
      </c>
      <c r="P98" s="22">
        <v>0</v>
      </c>
      <c r="Q98" s="21">
        <v>0</v>
      </c>
      <c r="R98" s="20">
        <v>5834967000</v>
      </c>
      <c r="S98" s="21">
        <v>0.28056154747373452</v>
      </c>
      <c r="T98" s="22">
        <v>119845067</v>
      </c>
      <c r="U98" s="21">
        <v>2.0539116502286991</v>
      </c>
      <c r="V98" s="22">
        <v>3244484881</v>
      </c>
      <c r="W98" s="21">
        <v>55.604168472589478</v>
      </c>
      <c r="X98" s="22">
        <v>3364329948</v>
      </c>
      <c r="Y98" s="21">
        <v>57.658080122818177</v>
      </c>
      <c r="Z98" s="22">
        <v>0</v>
      </c>
      <c r="AA98" s="21">
        <v>0</v>
      </c>
      <c r="AB98" s="22">
        <v>0</v>
      </c>
      <c r="AC98" s="21">
        <v>0</v>
      </c>
      <c r="AD98" s="22">
        <v>0</v>
      </c>
      <c r="AE98" s="21">
        <v>0</v>
      </c>
      <c r="AF98" s="22">
        <v>0</v>
      </c>
      <c r="AG98" s="21">
        <v>0</v>
      </c>
      <c r="AH98" s="22">
        <v>182481648000</v>
      </c>
      <c r="AI98" s="22">
        <v>182481648000</v>
      </c>
      <c r="AJ98" s="21">
        <v>0.3687052203896154</v>
      </c>
      <c r="AK98" s="19"/>
      <c r="AL98" s="22">
        <v>29320560344</v>
      </c>
      <c r="AM98" s="21">
        <v>16.067676210377059</v>
      </c>
      <c r="AN98" s="22">
        <v>20565057278</v>
      </c>
      <c r="AO98" s="21">
        <v>11.269657800328501</v>
      </c>
      <c r="AP98" s="22">
        <v>49885617622</v>
      </c>
      <c r="AQ98" s="21">
        <v>27.337334010705561</v>
      </c>
    </row>
    <row r="99" spans="1:59" x14ac:dyDescent="0.2">
      <c r="A99" s="19" t="s">
        <v>146</v>
      </c>
      <c r="B99" s="20">
        <v>23487007000</v>
      </c>
      <c r="C99" s="21">
        <v>4.9537256943602989E-2</v>
      </c>
      <c r="D99" s="22">
        <v>3269602554</v>
      </c>
      <c r="E99" s="21">
        <v>13.92089913372104</v>
      </c>
      <c r="F99" s="22">
        <v>5946224707</v>
      </c>
      <c r="G99" s="21">
        <v>25.317081512344252</v>
      </c>
      <c r="H99" s="22">
        <v>9215827261</v>
      </c>
      <c r="I99" s="21">
        <v>39.237980646065289</v>
      </c>
      <c r="J99" s="33">
        <v>0</v>
      </c>
      <c r="K99" s="33">
        <v>0</v>
      </c>
      <c r="L99" s="36">
        <v>0</v>
      </c>
      <c r="M99" s="21">
        <v>0</v>
      </c>
      <c r="N99" s="22">
        <v>0</v>
      </c>
      <c r="O99" s="21">
        <v>0</v>
      </c>
      <c r="P99" s="22">
        <v>0</v>
      </c>
      <c r="Q99" s="21">
        <v>0</v>
      </c>
      <c r="R99" s="20">
        <v>1823427000</v>
      </c>
      <c r="S99" s="21">
        <v>8.7675474570017162E-2</v>
      </c>
      <c r="T99" s="22">
        <v>120482170</v>
      </c>
      <c r="U99" s="21">
        <v>6.6074578252927045</v>
      </c>
      <c r="V99" s="22">
        <v>1198597565</v>
      </c>
      <c r="W99" s="21">
        <v>65.733235550422364</v>
      </c>
      <c r="X99" s="22">
        <v>1319079735</v>
      </c>
      <c r="Y99" s="21">
        <v>72.340693375715077</v>
      </c>
      <c r="Z99" s="22">
        <v>0</v>
      </c>
      <c r="AA99" s="21">
        <v>0</v>
      </c>
      <c r="AB99" s="22">
        <v>0</v>
      </c>
      <c r="AC99" s="21">
        <v>0</v>
      </c>
      <c r="AD99" s="22">
        <v>0</v>
      </c>
      <c r="AE99" s="21">
        <v>0</v>
      </c>
      <c r="AF99" s="22">
        <v>0</v>
      </c>
      <c r="AG99" s="21">
        <v>0</v>
      </c>
      <c r="AH99" s="22">
        <v>25310434000</v>
      </c>
      <c r="AI99" s="22">
        <v>25310434000</v>
      </c>
      <c r="AJ99" s="21">
        <v>5.1139877617319716E-2</v>
      </c>
      <c r="AK99" s="19"/>
      <c r="AL99" s="22">
        <v>3390084724</v>
      </c>
      <c r="AM99" s="21">
        <v>13.394020521339145</v>
      </c>
      <c r="AN99" s="22">
        <v>7144822272</v>
      </c>
      <c r="AO99" s="21">
        <v>28.228762383134164</v>
      </c>
      <c r="AP99" s="22">
        <v>10534906996</v>
      </c>
      <c r="AQ99" s="21">
        <v>41.622782904473311</v>
      </c>
    </row>
    <row r="100" spans="1:59" s="11" customFormat="1" x14ac:dyDescent="0.2">
      <c r="A100" s="19" t="s">
        <v>147</v>
      </c>
      <c r="B100" s="20">
        <v>182112096000</v>
      </c>
      <c r="C100" s="21">
        <v>0.38409890592232948</v>
      </c>
      <c r="D100" s="22">
        <v>45713916713</v>
      </c>
      <c r="E100" s="21">
        <v>25.102075983464601</v>
      </c>
      <c r="F100" s="22">
        <v>6333103084</v>
      </c>
      <c r="G100" s="21">
        <v>3.477585082541689</v>
      </c>
      <c r="H100" s="22">
        <v>52047019797</v>
      </c>
      <c r="I100" s="21">
        <v>28.579661066006288</v>
      </c>
      <c r="J100" s="33">
        <v>0</v>
      </c>
      <c r="K100" s="33">
        <v>0</v>
      </c>
      <c r="L100" s="36">
        <v>0</v>
      </c>
      <c r="M100" s="21">
        <v>0</v>
      </c>
      <c r="N100" s="22">
        <v>0</v>
      </c>
      <c r="O100" s="21">
        <v>0</v>
      </c>
      <c r="P100" s="22">
        <v>0</v>
      </c>
      <c r="Q100" s="21">
        <v>0</v>
      </c>
      <c r="R100" s="20">
        <v>13139064000</v>
      </c>
      <c r="S100" s="21">
        <v>0.63176297795624836</v>
      </c>
      <c r="T100" s="22">
        <v>1036914168</v>
      </c>
      <c r="U100" s="21">
        <v>7.8918419759581058</v>
      </c>
      <c r="V100" s="22">
        <v>7897945303</v>
      </c>
      <c r="W100" s="21">
        <v>60.110410475205846</v>
      </c>
      <c r="X100" s="22">
        <v>8934859471</v>
      </c>
      <c r="Y100" s="21">
        <v>68.00225245116394</v>
      </c>
      <c r="Z100" s="22">
        <v>0</v>
      </c>
      <c r="AA100" s="21">
        <v>0</v>
      </c>
      <c r="AB100" s="22">
        <v>0</v>
      </c>
      <c r="AC100" s="21">
        <v>0</v>
      </c>
      <c r="AD100" s="22">
        <v>0</v>
      </c>
      <c r="AE100" s="21">
        <v>0</v>
      </c>
      <c r="AF100" s="22">
        <v>0</v>
      </c>
      <c r="AG100" s="21">
        <v>0</v>
      </c>
      <c r="AH100" s="22">
        <v>195251160000</v>
      </c>
      <c r="AI100" s="22">
        <v>195251160000</v>
      </c>
      <c r="AJ100" s="21">
        <v>0.39450609290380839</v>
      </c>
      <c r="AK100" s="19"/>
      <c r="AL100" s="22">
        <v>46750830881</v>
      </c>
      <c r="AM100" s="21">
        <v>23.943945265677293</v>
      </c>
      <c r="AN100" s="22">
        <v>14231048387</v>
      </c>
      <c r="AO100" s="21">
        <v>7.2885858332416564</v>
      </c>
      <c r="AP100" s="22">
        <v>60981879268</v>
      </c>
      <c r="AQ100" s="21">
        <v>31.232531098918955</v>
      </c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1:59" s="14" customFormat="1" x14ac:dyDescent="0.2">
      <c r="A101" s="23" t="s">
        <v>147</v>
      </c>
      <c r="B101" s="24">
        <f>SUM(B97:B100)</f>
        <v>474128130000</v>
      </c>
      <c r="C101" s="25"/>
      <c r="D101" s="24">
        <f>SUM(D97:D100)</f>
        <v>100167047025</v>
      </c>
      <c r="E101" s="25"/>
      <c r="F101" s="24">
        <f>SUM(F97:F100)</f>
        <v>30118535202</v>
      </c>
      <c r="G101" s="25"/>
      <c r="H101" s="24">
        <f>SUM(H97:H100)</f>
        <v>130285582227</v>
      </c>
      <c r="I101" s="25"/>
      <c r="J101" s="24"/>
      <c r="K101" s="25"/>
      <c r="L101" s="24"/>
      <c r="M101" s="25"/>
      <c r="N101" s="24"/>
      <c r="O101" s="25"/>
      <c r="P101" s="24"/>
      <c r="Q101" s="25"/>
      <c r="R101" s="24">
        <f>SUM(R97:R100)</f>
        <v>20797458000</v>
      </c>
      <c r="S101" s="25"/>
      <c r="T101" s="24">
        <f>SUM(T97:T100)</f>
        <v>1277241405</v>
      </c>
      <c r="U101" s="25"/>
      <c r="V101" s="24">
        <f>SUM(V97:V100)</f>
        <v>12341027749</v>
      </c>
      <c r="W101" s="25"/>
      <c r="X101" s="24">
        <f>SUM(X97:X100)</f>
        <v>13618269154</v>
      </c>
      <c r="Y101" s="25"/>
      <c r="Z101" s="24"/>
      <c r="AA101" s="25"/>
      <c r="AB101" s="24"/>
      <c r="AC101" s="25"/>
      <c r="AD101" s="24"/>
      <c r="AE101" s="25"/>
      <c r="AF101" s="24"/>
      <c r="AG101" s="25"/>
      <c r="AH101" s="24">
        <f>SUM(AH97:AH100)</f>
        <v>494925588000</v>
      </c>
      <c r="AI101" s="24">
        <f>SUM(AI97:AI100)</f>
        <v>494925588000</v>
      </c>
      <c r="AJ101" s="25">
        <v>0.39450609290380839</v>
      </c>
      <c r="AK101" s="23"/>
      <c r="AL101" s="24">
        <f>SUM(AL97:AL100)</f>
        <v>101444288430</v>
      </c>
      <c r="AM101" s="25">
        <v>23.943945265677293</v>
      </c>
      <c r="AN101" s="24">
        <f>SUM(AN97:AN100)</f>
        <v>42459562951</v>
      </c>
      <c r="AO101" s="25">
        <v>7.2885858332416564</v>
      </c>
      <c r="AP101" s="24">
        <f>SUM(AP97:AP100)</f>
        <v>143903851381</v>
      </c>
      <c r="AQ101" s="25">
        <v>31.232531098918955</v>
      </c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</row>
    <row r="102" spans="1:59" s="11" customFormat="1" x14ac:dyDescent="0.2">
      <c r="A102" s="29" t="s">
        <v>18</v>
      </c>
      <c r="B102" s="30">
        <v>6839438973216</v>
      </c>
      <c r="C102" s="31">
        <v>0</v>
      </c>
      <c r="D102" s="30">
        <v>1266456547897</v>
      </c>
      <c r="E102" s="31">
        <v>18.516965395211272</v>
      </c>
      <c r="F102" s="30">
        <v>992078825650</v>
      </c>
      <c r="G102" s="31">
        <v>14.505266141493337</v>
      </c>
      <c r="H102" s="30">
        <v>2258535373547</v>
      </c>
      <c r="I102" s="31">
        <v>33.022231536704609</v>
      </c>
      <c r="J102" s="39">
        <v>1946468962930</v>
      </c>
      <c r="K102" s="32">
        <v>0</v>
      </c>
      <c r="L102" s="30">
        <v>0</v>
      </c>
      <c r="M102" s="31">
        <v>0</v>
      </c>
      <c r="N102" s="30">
        <v>0</v>
      </c>
      <c r="O102" s="31">
        <v>0</v>
      </c>
      <c r="P102" s="30">
        <v>0</v>
      </c>
      <c r="Q102" s="31">
        <v>0</v>
      </c>
      <c r="R102" s="30">
        <v>40207516628903</v>
      </c>
      <c r="S102" s="31">
        <v>0</v>
      </c>
      <c r="T102" s="30">
        <v>4283644470255</v>
      </c>
      <c r="U102" s="31">
        <v>10.653839951845523</v>
      </c>
      <c r="V102" s="30">
        <v>11854222523366</v>
      </c>
      <c r="W102" s="31">
        <v>29.482603048517159</v>
      </c>
      <c r="X102" s="30">
        <v>16137866993621</v>
      </c>
      <c r="Y102" s="31">
        <v>40.136443000362682</v>
      </c>
      <c r="Z102" s="30">
        <v>4061333918645</v>
      </c>
      <c r="AA102" s="31">
        <v>1</v>
      </c>
      <c r="AB102" s="30">
        <v>753598289488</v>
      </c>
      <c r="AC102" s="31">
        <v>18.555437808950863</v>
      </c>
      <c r="AD102" s="30">
        <v>2045093427783</v>
      </c>
      <c r="AE102" s="31">
        <v>50.355215029088598</v>
      </c>
      <c r="AF102" s="30">
        <v>2798691717271</v>
      </c>
      <c r="AG102" s="31">
        <v>68.910652838039468</v>
      </c>
      <c r="AH102" s="30">
        <f>AH101+0+AH75+AH73+AH70+AH68+AH61+AH54+AH49+AH41+AH38+AH30+AH25+AH21+AH14+AH10+AH19</f>
        <v>55771532831000</v>
      </c>
      <c r="AI102" s="30">
        <f>AI101+0+AI75+AI73+AI70+AI68+AI61+AI54+AI49+AI41+AI38+AI30+AI25+AI21+AI14+AI10+AI19</f>
        <v>56539377825075</v>
      </c>
      <c r="AJ102" s="31">
        <v>100</v>
      </c>
      <c r="AK102" s="32"/>
      <c r="AL102" s="30">
        <f>AL101+0+AL75+AL73+AL70+AL68+AL61+AL54+AL49+AL41+AL38+AL30+AL25+AL21+AL14+AL10+AL19</f>
        <v>6557557909428</v>
      </c>
      <c r="AM102" s="31">
        <f>+AL102/AI102*100</f>
        <v>11.598213778927981</v>
      </c>
      <c r="AN102" s="30">
        <f>AN101+0+AN75+AN73+AN70+AN68+AN61+AN54+AN49+AN41+AN38+AN30+AN25+AN21+AN14+AN10+AN19</f>
        <v>14924093822945</v>
      </c>
      <c r="AO102" s="31">
        <f>+AN102/AI102*100</f>
        <v>26.395928637768311</v>
      </c>
      <c r="AP102" s="30">
        <f>AP101+0+AP75+AP73+AP70+AP68+AP61+AP54+AP49+AP41+AP38+AP30+AP25+AP21+AP14+AP10+AP19</f>
        <v>21481651732373</v>
      </c>
      <c r="AQ102" s="31">
        <f>+AP102/AI102*100</f>
        <v>37.994142416696299</v>
      </c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1:59" ht="16.5" customHeight="1" x14ac:dyDescent="0.2">
      <c r="A103" s="48" t="s">
        <v>70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9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</row>
    <row r="104" spans="1:59" x14ac:dyDescent="0.2">
      <c r="A104" s="2" t="s">
        <v>19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>
        <f t="shared" ref="M104" si="0">IFERROR(100*L104/F104,0)</f>
        <v>0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6" spans="1:59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11" spans="1:59" x14ac:dyDescent="0.2">
      <c r="B111" s="10"/>
    </row>
  </sheetData>
  <mergeCells count="20">
    <mergeCell ref="Z6:AA6"/>
    <mergeCell ref="AB6:AG6"/>
    <mergeCell ref="AH6:AK6"/>
    <mergeCell ref="B5:I5"/>
    <mergeCell ref="J5:Q5"/>
    <mergeCell ref="A1:A4"/>
    <mergeCell ref="B2:AQ3"/>
    <mergeCell ref="B4:AQ4"/>
    <mergeCell ref="A103:X103"/>
    <mergeCell ref="R5:Y5"/>
    <mergeCell ref="AH5:AQ5"/>
    <mergeCell ref="Z5:AG5"/>
    <mergeCell ref="A5:A7"/>
    <mergeCell ref="AL6:AQ6"/>
    <mergeCell ref="B6:C6"/>
    <mergeCell ref="D6:I6"/>
    <mergeCell ref="J6:K6"/>
    <mergeCell ref="L6:Q6"/>
    <mergeCell ref="R6:S6"/>
    <mergeCell ref="T6:Y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FCE8-5025-4779-9F17-AC776D62A52E}">
  <dimension ref="A1:T26"/>
  <sheetViews>
    <sheetView showGridLines="0" tabSelected="1" workbookViewId="0">
      <selection activeCell="D15" sqref="D15"/>
    </sheetView>
  </sheetViews>
  <sheetFormatPr baseColWidth="10" defaultColWidth="0" defaultRowHeight="12.75" x14ac:dyDescent="0.2"/>
  <cols>
    <col min="1" max="2" width="10.875" style="54" customWidth="1"/>
    <col min="3" max="3" width="32.375" style="54" bestFit="1" customWidth="1"/>
    <col min="4" max="4" width="15" style="54" customWidth="1"/>
    <col min="5" max="5" width="13.5" style="54" customWidth="1"/>
    <col min="6" max="6" width="8.625" style="54" customWidth="1"/>
    <col min="7" max="7" width="13.625" style="54" customWidth="1"/>
    <col min="8" max="8" width="6.5" style="54" bestFit="1" customWidth="1"/>
    <col min="9" max="9" width="14.125" style="54" customWidth="1"/>
    <col min="10" max="10" width="6.625" style="54" customWidth="1"/>
    <col min="11" max="12" width="10.875" style="54" customWidth="1"/>
    <col min="13" max="13" width="13" style="54" hidden="1" customWidth="1"/>
    <col min="14" max="14" width="4.625" style="56" hidden="1" customWidth="1"/>
    <col min="15" max="15" width="32.125" style="54" hidden="1" customWidth="1"/>
    <col min="16" max="16" width="5.5" style="54" hidden="1" customWidth="1"/>
    <col min="17" max="17" width="5.625" style="54" hidden="1" customWidth="1"/>
    <col min="18" max="19" width="6.125" style="54" hidden="1" customWidth="1"/>
    <col min="20" max="20" width="2.625" style="54" hidden="1" customWidth="1"/>
    <col min="21" max="16384" width="13" style="54" hidden="1"/>
  </cols>
  <sheetData>
    <row r="1" spans="2:19" s="52" customFormat="1" x14ac:dyDescent="0.2">
      <c r="D1" s="53">
        <v>4</v>
      </c>
      <c r="E1" s="53">
        <v>7</v>
      </c>
      <c r="F1" s="53">
        <v>8</v>
      </c>
      <c r="G1" s="53">
        <v>9</v>
      </c>
      <c r="H1" s="53">
        <v>10</v>
      </c>
      <c r="I1" s="53">
        <v>11</v>
      </c>
      <c r="J1" s="53">
        <v>12</v>
      </c>
      <c r="N1" s="53"/>
    </row>
    <row r="3" spans="2:19" x14ac:dyDescent="0.2">
      <c r="C3" s="55" t="s">
        <v>68</v>
      </c>
      <c r="D3" s="55"/>
      <c r="E3" s="55"/>
      <c r="F3" s="55"/>
      <c r="G3" s="55"/>
      <c r="H3" s="55"/>
      <c r="I3" s="55"/>
      <c r="J3" s="55"/>
    </row>
    <row r="4" spans="2:19" x14ac:dyDescent="0.2">
      <c r="C4" s="55"/>
      <c r="D4" s="55"/>
      <c r="E4" s="55"/>
      <c r="F4" s="55"/>
      <c r="G4" s="55"/>
      <c r="H4" s="55"/>
      <c r="I4" s="55"/>
      <c r="J4" s="55"/>
    </row>
    <row r="5" spans="2:19" ht="15.75" x14ac:dyDescent="0.25">
      <c r="C5" s="57" t="s">
        <v>20</v>
      </c>
      <c r="D5" s="57"/>
      <c r="E5" s="57"/>
      <c r="F5" s="57"/>
      <c r="G5" s="57"/>
      <c r="H5" s="57"/>
      <c r="I5" s="57"/>
      <c r="J5" s="57"/>
    </row>
    <row r="6" spans="2:19" ht="15.75" x14ac:dyDescent="0.25">
      <c r="C6" s="57" t="s">
        <v>21</v>
      </c>
      <c r="D6" s="57"/>
      <c r="E6" s="57"/>
      <c r="F6" s="57"/>
      <c r="G6" s="57"/>
      <c r="H6" s="57"/>
      <c r="I6" s="57"/>
      <c r="J6" s="57"/>
    </row>
    <row r="7" spans="2:19" x14ac:dyDescent="0.2">
      <c r="C7" s="58"/>
      <c r="D7" s="59" t="s">
        <v>22</v>
      </c>
      <c r="E7" s="58"/>
      <c r="F7" s="58"/>
      <c r="G7" s="58"/>
      <c r="H7" s="58"/>
      <c r="I7" s="58"/>
      <c r="J7" s="60" t="s">
        <v>23</v>
      </c>
    </row>
    <row r="8" spans="2:19" ht="25.5" x14ac:dyDescent="0.2">
      <c r="C8" s="61" t="s">
        <v>24</v>
      </c>
      <c r="D8" s="61" t="s">
        <v>25</v>
      </c>
      <c r="E8" s="61" t="s">
        <v>26</v>
      </c>
      <c r="F8" s="62" t="s">
        <v>27</v>
      </c>
      <c r="G8" s="63" t="s">
        <v>28</v>
      </c>
      <c r="H8" s="62" t="s">
        <v>29</v>
      </c>
      <c r="I8" s="61" t="s">
        <v>30</v>
      </c>
      <c r="J8" s="62" t="s">
        <v>31</v>
      </c>
    </row>
    <row r="9" spans="2:19" x14ac:dyDescent="0.2">
      <c r="B9" s="56"/>
      <c r="C9" s="64" t="str">
        <f t="shared" ref="C9:C24" si="0">+VLOOKUP(S9,$N$9:$O$24,2,FALSE)</f>
        <v>Mujeres</v>
      </c>
      <c r="D9" s="65">
        <v>123448.633</v>
      </c>
      <c r="E9" s="65">
        <v>10023.630031999999</v>
      </c>
      <c r="F9" s="66">
        <f>+E9/$D9</f>
        <v>8.1196768148902865E-2</v>
      </c>
      <c r="G9" s="65">
        <v>64053.787891</v>
      </c>
      <c r="H9" s="66">
        <f>+G9/$D9</f>
        <v>0.51886996505664018</v>
      </c>
      <c r="I9" s="65">
        <v>74077.417923000001</v>
      </c>
      <c r="J9" s="66">
        <f>+I9/$D9</f>
        <v>0.60006673320554305</v>
      </c>
      <c r="M9" s="67">
        <v>1</v>
      </c>
      <c r="N9" s="67" t="str">
        <f>+Q9</f>
        <v>007</v>
      </c>
      <c r="O9" s="54" t="s">
        <v>32</v>
      </c>
      <c r="P9" s="68">
        <v>0.54531573282432499</v>
      </c>
      <c r="Q9" s="67" t="s">
        <v>52</v>
      </c>
      <c r="R9" s="68">
        <f>+LARGE($P$9:$P$24,M9)</f>
        <v>0.60006673320554305</v>
      </c>
      <c r="S9" s="54" t="str">
        <f t="shared" ref="S9:S24" si="1">+VLOOKUP(R9,$P$9:$Q$24,2,FALSE)</f>
        <v>013</v>
      </c>
    </row>
    <row r="10" spans="2:19" x14ac:dyDescent="0.2">
      <c r="B10" s="56"/>
      <c r="C10" s="64" t="str">
        <f t="shared" si="0"/>
        <v>Ambiente</v>
      </c>
      <c r="D10" s="65">
        <v>350923.48100000003</v>
      </c>
      <c r="E10" s="65">
        <v>35665.589856999999</v>
      </c>
      <c r="F10" s="66">
        <f t="shared" ref="F10:H25" si="2">+E10/$D10</f>
        <v>0.10163352351163984</v>
      </c>
      <c r="G10" s="65">
        <v>167056.615854</v>
      </c>
      <c r="H10" s="66">
        <f t="shared" si="2"/>
        <v>0.47604855445395511</v>
      </c>
      <c r="I10" s="65">
        <v>202722.20571099999</v>
      </c>
      <c r="J10" s="66">
        <f t="shared" ref="J10:J25" si="3">+I10/$D10</f>
        <v>0.5776820779655949</v>
      </c>
      <c r="M10" s="67">
        <v>2</v>
      </c>
      <c r="N10" s="67" t="str">
        <f t="shared" ref="N10:N24" si="4">+Q10</f>
        <v>002</v>
      </c>
      <c r="O10" s="54" t="s">
        <v>33</v>
      </c>
      <c r="P10" s="68">
        <v>0.3392248273698022</v>
      </c>
      <c r="Q10" s="67" t="s">
        <v>53</v>
      </c>
      <c r="R10" s="68">
        <f t="shared" ref="R10:R24" si="5">+LARGE($P$9:$P$24,M10)</f>
        <v>0.57768207796559501</v>
      </c>
      <c r="S10" s="54" t="str">
        <f t="shared" si="1"/>
        <v>010</v>
      </c>
    </row>
    <row r="11" spans="2:19" x14ac:dyDescent="0.2">
      <c r="B11" s="56"/>
      <c r="C11" s="64" t="str">
        <f t="shared" si="0"/>
        <v>Salud</v>
      </c>
      <c r="D11" s="65">
        <v>8650419.5213760007</v>
      </c>
      <c r="E11" s="65">
        <v>1487194.6044369999</v>
      </c>
      <c r="F11" s="66">
        <f t="shared" si="2"/>
        <v>0.17192167394448352</v>
      </c>
      <c r="G11" s="65">
        <v>3230015.2560999999</v>
      </c>
      <c r="H11" s="66">
        <f t="shared" si="2"/>
        <v>0.3733940588798414</v>
      </c>
      <c r="I11" s="65">
        <v>4717209.860537</v>
      </c>
      <c r="J11" s="66">
        <f t="shared" si="3"/>
        <v>0.54531573282432488</v>
      </c>
      <c r="M11" s="67">
        <v>3</v>
      </c>
      <c r="N11" s="67" t="str">
        <f t="shared" si="4"/>
        <v>017</v>
      </c>
      <c r="O11" s="54" t="s">
        <v>34</v>
      </c>
      <c r="P11" s="68">
        <v>0.29075856021612689</v>
      </c>
      <c r="Q11" s="67" t="s">
        <v>54</v>
      </c>
      <c r="R11" s="68">
        <f t="shared" si="5"/>
        <v>0.54531573282432499</v>
      </c>
      <c r="S11" s="54" t="str">
        <f t="shared" si="1"/>
        <v>007</v>
      </c>
    </row>
    <row r="12" spans="2:19" x14ac:dyDescent="0.2">
      <c r="B12" s="56"/>
      <c r="C12" s="64" t="str">
        <f t="shared" si="0"/>
        <v>Gestión Pública</v>
      </c>
      <c r="D12" s="65">
        <v>217538.97</v>
      </c>
      <c r="E12" s="65">
        <v>25939.215581</v>
      </c>
      <c r="F12" s="66">
        <f t="shared" si="2"/>
        <v>0.11923939688139555</v>
      </c>
      <c r="G12" s="65">
        <v>79462.923999000006</v>
      </c>
      <c r="H12" s="66">
        <f t="shared" si="2"/>
        <v>0.36528132866952528</v>
      </c>
      <c r="I12" s="65">
        <v>105402.13958</v>
      </c>
      <c r="J12" s="66">
        <f t="shared" si="3"/>
        <v>0.48452072555092085</v>
      </c>
      <c r="M12" s="67">
        <v>4</v>
      </c>
      <c r="N12" s="67" t="str">
        <f t="shared" si="4"/>
        <v>001</v>
      </c>
      <c r="O12" s="54" t="s">
        <v>35</v>
      </c>
      <c r="P12" s="68">
        <v>0.48452072555092085</v>
      </c>
      <c r="Q12" s="67" t="s">
        <v>55</v>
      </c>
      <c r="R12" s="68">
        <f t="shared" si="5"/>
        <v>0.48452072555092085</v>
      </c>
      <c r="S12" s="54" t="str">
        <f t="shared" si="1"/>
        <v>001</v>
      </c>
    </row>
    <row r="13" spans="2:19" x14ac:dyDescent="0.2">
      <c r="B13" s="56"/>
      <c r="C13" s="64" t="str">
        <f t="shared" si="0"/>
        <v>Hábitat</v>
      </c>
      <c r="D13" s="65">
        <v>6953246.9618539996</v>
      </c>
      <c r="E13" s="65">
        <v>806812.670422</v>
      </c>
      <c r="F13" s="66">
        <f t="shared" si="2"/>
        <v>0.11603394426348307</v>
      </c>
      <c r="G13" s="65">
        <v>2517489.1707060002</v>
      </c>
      <c r="H13" s="66">
        <f t="shared" si="2"/>
        <v>0.36205950752463162</v>
      </c>
      <c r="I13" s="65">
        <v>3324301.8411280001</v>
      </c>
      <c r="J13" s="66">
        <f t="shared" si="3"/>
        <v>0.47809345178811469</v>
      </c>
      <c r="M13" s="67">
        <v>5</v>
      </c>
      <c r="N13" s="67" t="str">
        <f t="shared" si="4"/>
        <v>003</v>
      </c>
      <c r="O13" s="54" t="s">
        <v>36</v>
      </c>
      <c r="P13" s="68">
        <v>0.16658137707316081</v>
      </c>
      <c r="Q13" s="67" t="s">
        <v>56</v>
      </c>
      <c r="R13" s="68">
        <f t="shared" si="5"/>
        <v>0.47809345178811463</v>
      </c>
      <c r="S13" s="54" t="str">
        <f t="shared" si="1"/>
        <v>012</v>
      </c>
    </row>
    <row r="14" spans="2:19" x14ac:dyDescent="0.2">
      <c r="B14" s="56"/>
      <c r="C14" s="64" t="str">
        <f t="shared" si="0"/>
        <v>Integración Social</v>
      </c>
      <c r="D14" s="65">
        <v>1948500.7339999999</v>
      </c>
      <c r="E14" s="65">
        <v>235799.44636999999</v>
      </c>
      <c r="F14" s="66">
        <f t="shared" si="2"/>
        <v>0.12101583656370334</v>
      </c>
      <c r="G14" s="65">
        <v>691635.82844800001</v>
      </c>
      <c r="H14" s="66">
        <f t="shared" si="2"/>
        <v>0.35495795119777462</v>
      </c>
      <c r="I14" s="65">
        <v>927435.27481800003</v>
      </c>
      <c r="J14" s="66">
        <f t="shared" si="3"/>
        <v>0.47597378776147797</v>
      </c>
      <c r="M14" s="67">
        <v>6</v>
      </c>
      <c r="N14" s="67" t="str">
        <f t="shared" si="4"/>
        <v>006</v>
      </c>
      <c r="O14" s="54" t="s">
        <v>37</v>
      </c>
      <c r="P14" s="68">
        <v>0.37723082069309932</v>
      </c>
      <c r="Q14" s="67" t="s">
        <v>57</v>
      </c>
      <c r="R14" s="68">
        <f t="shared" si="5"/>
        <v>0.47597378776147797</v>
      </c>
      <c r="S14" s="54" t="str">
        <f t="shared" si="1"/>
        <v>008</v>
      </c>
    </row>
    <row r="15" spans="2:19" x14ac:dyDescent="0.2">
      <c r="B15" s="56"/>
      <c r="C15" s="64" t="str">
        <f t="shared" si="0"/>
        <v>Gestión Jurídica</v>
      </c>
      <c r="D15" s="65">
        <v>34619.116000000002</v>
      </c>
      <c r="E15" s="65">
        <v>4736.3458989999999</v>
      </c>
      <c r="F15" s="66">
        <f t="shared" si="2"/>
        <v>0.13681302257977931</v>
      </c>
      <c r="G15" s="65">
        <v>8663.9653039999994</v>
      </c>
      <c r="H15" s="66">
        <f t="shared" si="2"/>
        <v>0.25026535351162632</v>
      </c>
      <c r="I15" s="65">
        <v>13400.311202999999</v>
      </c>
      <c r="J15" s="66">
        <f t="shared" si="3"/>
        <v>0.38707837609140566</v>
      </c>
      <c r="M15" s="67">
        <v>7</v>
      </c>
      <c r="N15" s="67" t="str">
        <f t="shared" si="4"/>
        <v>011</v>
      </c>
      <c r="O15" s="54" t="s">
        <v>38</v>
      </c>
      <c r="P15" s="68">
        <v>0.35528698417388144</v>
      </c>
      <c r="Q15" s="67" t="s">
        <v>58</v>
      </c>
      <c r="R15" s="68">
        <f t="shared" si="5"/>
        <v>0.38707837609140566</v>
      </c>
      <c r="S15" s="54" t="str">
        <f t="shared" si="1"/>
        <v>015</v>
      </c>
    </row>
    <row r="16" spans="2:19" x14ac:dyDescent="0.2">
      <c r="B16" s="56"/>
      <c r="C16" s="64" t="str">
        <f t="shared" si="0"/>
        <v>Educación</v>
      </c>
      <c r="D16" s="65">
        <v>6755163.6469999999</v>
      </c>
      <c r="E16" s="65">
        <v>884521.60849599994</v>
      </c>
      <c r="F16" s="66">
        <f t="shared" si="2"/>
        <v>0.13094007113933059</v>
      </c>
      <c r="G16" s="65">
        <v>1663734.317978</v>
      </c>
      <c r="H16" s="66">
        <f t="shared" si="2"/>
        <v>0.24629074955376873</v>
      </c>
      <c r="I16" s="65">
        <v>2548255.9264739999</v>
      </c>
      <c r="J16" s="66">
        <f t="shared" si="3"/>
        <v>0.37723082069309932</v>
      </c>
      <c r="M16" s="67">
        <v>8</v>
      </c>
      <c r="N16" s="67" t="str">
        <f t="shared" si="4"/>
        <v>005</v>
      </c>
      <c r="O16" s="54" t="s">
        <v>39</v>
      </c>
      <c r="P16" s="68">
        <v>0.32411492563991118</v>
      </c>
      <c r="Q16" s="67" t="s">
        <v>59</v>
      </c>
      <c r="R16" s="68">
        <f t="shared" si="5"/>
        <v>0.37723082069309932</v>
      </c>
      <c r="S16" s="54" t="str">
        <f t="shared" si="1"/>
        <v>006</v>
      </c>
    </row>
    <row r="17" spans="2:19" x14ac:dyDescent="0.2">
      <c r="B17" s="56"/>
      <c r="C17" s="64" t="str">
        <f t="shared" si="0"/>
        <v>Planeación</v>
      </c>
      <c r="D17" s="65">
        <v>167284.261</v>
      </c>
      <c r="E17" s="65">
        <v>18652.040147</v>
      </c>
      <c r="F17" s="66">
        <f t="shared" si="2"/>
        <v>0.11149907370544561</v>
      </c>
      <c r="G17" s="65">
        <v>43183.633646000002</v>
      </c>
      <c r="H17" s="66">
        <f t="shared" si="2"/>
        <v>0.25814522769718307</v>
      </c>
      <c r="I17" s="65">
        <v>61835.673793000002</v>
      </c>
      <c r="J17" s="66">
        <f t="shared" si="3"/>
        <v>0.36964430140262866</v>
      </c>
      <c r="M17" s="67">
        <v>9</v>
      </c>
      <c r="N17" s="67" t="str">
        <f t="shared" si="4"/>
        <v>012</v>
      </c>
      <c r="O17" s="54" t="s">
        <v>40</v>
      </c>
      <c r="P17" s="68">
        <v>0.47809345178811463</v>
      </c>
      <c r="Q17" s="67" t="s">
        <v>60</v>
      </c>
      <c r="R17" s="68">
        <f t="shared" si="5"/>
        <v>0.36964430140262866</v>
      </c>
      <c r="S17" s="54" t="str">
        <f t="shared" si="1"/>
        <v>004</v>
      </c>
    </row>
    <row r="18" spans="2:19" x14ac:dyDescent="0.2">
      <c r="B18" s="56"/>
      <c r="C18" s="64" t="str">
        <f t="shared" si="0"/>
        <v>Movilidad</v>
      </c>
      <c r="D18" s="65">
        <v>20456508.002859998</v>
      </c>
      <c r="E18" s="65">
        <v>2088714.7113079999</v>
      </c>
      <c r="F18" s="66">
        <f t="shared" si="2"/>
        <v>0.1021051447791568</v>
      </c>
      <c r="G18" s="65">
        <v>5179216.3237570003</v>
      </c>
      <c r="H18" s="66">
        <f t="shared" si="2"/>
        <v>0.25318183939472466</v>
      </c>
      <c r="I18" s="65">
        <v>7267931.0350649999</v>
      </c>
      <c r="J18" s="66">
        <f t="shared" si="3"/>
        <v>0.35528698417388149</v>
      </c>
      <c r="M18" s="67">
        <v>10</v>
      </c>
      <c r="N18" s="67" t="str">
        <f t="shared" si="4"/>
        <v>009</v>
      </c>
      <c r="O18" s="54" t="s">
        <v>41</v>
      </c>
      <c r="P18" s="68">
        <v>0.32038017333778257</v>
      </c>
      <c r="Q18" s="67" t="s">
        <v>61</v>
      </c>
      <c r="R18" s="68">
        <f t="shared" si="5"/>
        <v>0.35528698417388144</v>
      </c>
      <c r="S18" s="54" t="str">
        <f t="shared" si="1"/>
        <v>011</v>
      </c>
    </row>
    <row r="19" spans="2:19" x14ac:dyDescent="0.2">
      <c r="B19" s="56"/>
      <c r="C19" s="64" t="str">
        <f t="shared" si="0"/>
        <v>Gobierno</v>
      </c>
      <c r="D19" s="65">
        <v>297118.93199999997</v>
      </c>
      <c r="E19" s="65">
        <v>40060.901912000001</v>
      </c>
      <c r="F19" s="66">
        <f t="shared" si="2"/>
        <v>0.13483119921823092</v>
      </c>
      <c r="G19" s="65">
        <v>60729.216504000004</v>
      </c>
      <c r="H19" s="66">
        <f t="shared" si="2"/>
        <v>0.20439362815157133</v>
      </c>
      <c r="I19" s="65">
        <v>100790.118416</v>
      </c>
      <c r="J19" s="66">
        <f t="shared" si="3"/>
        <v>0.33922482736980225</v>
      </c>
      <c r="M19" s="67">
        <v>11</v>
      </c>
      <c r="N19" s="67" t="str">
        <f t="shared" si="4"/>
        <v>004</v>
      </c>
      <c r="O19" s="54" t="s">
        <v>42</v>
      </c>
      <c r="P19" s="68">
        <v>0.36964430140262866</v>
      </c>
      <c r="Q19" s="67" t="s">
        <v>62</v>
      </c>
      <c r="R19" s="68">
        <f t="shared" si="5"/>
        <v>0.3392248273698022</v>
      </c>
      <c r="S19" s="54" t="str">
        <f t="shared" si="1"/>
        <v>002</v>
      </c>
    </row>
    <row r="20" spans="2:19" x14ac:dyDescent="0.2">
      <c r="B20" s="56"/>
      <c r="C20" s="64" t="str">
        <f t="shared" si="0"/>
        <v>Desarrollo Económico, Industria Y Turismo</v>
      </c>
      <c r="D20" s="65">
        <v>302153.14899999998</v>
      </c>
      <c r="E20" s="65">
        <v>13687.848237</v>
      </c>
      <c r="F20" s="66">
        <f t="shared" si="2"/>
        <v>4.5301027913496945E-2</v>
      </c>
      <c r="G20" s="65">
        <v>84244.497182999999</v>
      </c>
      <c r="H20" s="66">
        <f t="shared" si="2"/>
        <v>0.27881389772641424</v>
      </c>
      <c r="I20" s="65">
        <v>97932.345419999998</v>
      </c>
      <c r="J20" s="66">
        <f t="shared" si="3"/>
        <v>0.32411492563991118</v>
      </c>
      <c r="M20" s="67">
        <v>12</v>
      </c>
      <c r="N20" s="67" t="str">
        <f t="shared" si="4"/>
        <v>013</v>
      </c>
      <c r="O20" s="54" t="s">
        <v>43</v>
      </c>
      <c r="P20" s="68">
        <v>0.60006673320554305</v>
      </c>
      <c r="Q20" s="67" t="s">
        <v>63</v>
      </c>
      <c r="R20" s="68">
        <f t="shared" si="5"/>
        <v>0.32411492563991118</v>
      </c>
      <c r="S20" s="54" t="str">
        <f t="shared" si="1"/>
        <v>005</v>
      </c>
    </row>
    <row r="21" spans="2:19" x14ac:dyDescent="0.2">
      <c r="B21" s="56"/>
      <c r="C21" s="64" t="str">
        <f t="shared" si="0"/>
        <v>Cultura, Recreación Y Deporte</v>
      </c>
      <c r="D21" s="65">
        <v>1267855.4119849999</v>
      </c>
      <c r="E21" s="65">
        <v>93106.210724000004</v>
      </c>
      <c r="F21" s="66">
        <f t="shared" si="2"/>
        <v>7.3435984769138291E-2</v>
      </c>
      <c r="G21" s="65">
        <v>313089.52593499998</v>
      </c>
      <c r="H21" s="66">
        <f t="shared" si="2"/>
        <v>0.24694418856864428</v>
      </c>
      <c r="I21" s="65">
        <v>406195.73665899999</v>
      </c>
      <c r="J21" s="66">
        <f t="shared" si="3"/>
        <v>0.32038017333778257</v>
      </c>
      <c r="M21" s="67">
        <v>13</v>
      </c>
      <c r="N21" s="67" t="str">
        <f t="shared" si="4"/>
        <v>008</v>
      </c>
      <c r="O21" s="54" t="s">
        <v>44</v>
      </c>
      <c r="P21" s="68">
        <v>0.47597378776147797</v>
      </c>
      <c r="Q21" s="67" t="s">
        <v>64</v>
      </c>
      <c r="R21" s="68">
        <f t="shared" si="5"/>
        <v>0.32038017333778257</v>
      </c>
      <c r="S21" s="54" t="str">
        <f t="shared" si="1"/>
        <v>009</v>
      </c>
    </row>
    <row r="22" spans="2:19" x14ac:dyDescent="0.2">
      <c r="B22" s="56"/>
      <c r="C22" s="64" t="str">
        <f t="shared" si="0"/>
        <v>Seguridad, Convivencia y Justicia</v>
      </c>
      <c r="D22" s="65">
        <v>554733.49399999995</v>
      </c>
      <c r="E22" s="65">
        <v>41723.421871999999</v>
      </c>
      <c r="F22" s="66">
        <f t="shared" si="2"/>
        <v>7.5213453529092297E-2</v>
      </c>
      <c r="G22" s="65">
        <v>121724.245044</v>
      </c>
      <c r="H22" s="66">
        <f t="shared" si="2"/>
        <v>0.21942833155122235</v>
      </c>
      <c r="I22" s="65">
        <v>163447.66691599999</v>
      </c>
      <c r="J22" s="66">
        <f t="shared" si="3"/>
        <v>0.29464178508031463</v>
      </c>
      <c r="M22" s="67">
        <v>14</v>
      </c>
      <c r="N22" s="67" t="str">
        <f t="shared" si="4"/>
        <v>010</v>
      </c>
      <c r="O22" s="54" t="s">
        <v>45</v>
      </c>
      <c r="P22" s="68">
        <v>0.57768207796559501</v>
      </c>
      <c r="Q22" s="67" t="s">
        <v>65</v>
      </c>
      <c r="R22" s="68">
        <f t="shared" si="5"/>
        <v>0.29464178508031463</v>
      </c>
      <c r="S22" s="54" t="str">
        <f t="shared" si="1"/>
        <v>014</v>
      </c>
    </row>
    <row r="23" spans="2:19" x14ac:dyDescent="0.2">
      <c r="B23" s="56"/>
      <c r="C23" s="64" t="str">
        <f t="shared" si="0"/>
        <v>Otras Entidades Distritales</v>
      </c>
      <c r="D23" s="65">
        <v>494925.58799999999</v>
      </c>
      <c r="E23" s="65">
        <v>101444.28843</v>
      </c>
      <c r="F23" s="66">
        <f t="shared" si="2"/>
        <v>0.20496876882025344</v>
      </c>
      <c r="G23" s="65">
        <v>42459.562951</v>
      </c>
      <c r="H23" s="66">
        <f t="shared" si="2"/>
        <v>8.5789791395873435E-2</v>
      </c>
      <c r="I23" s="65">
        <v>143903.85138099999</v>
      </c>
      <c r="J23" s="66">
        <f t="shared" si="3"/>
        <v>0.29075856021612684</v>
      </c>
      <c r="M23" s="67">
        <v>15</v>
      </c>
      <c r="N23" s="67" t="str">
        <f t="shared" si="4"/>
        <v>014</v>
      </c>
      <c r="O23" s="54" t="s">
        <v>46</v>
      </c>
      <c r="P23" s="68">
        <v>0.29464178508031463</v>
      </c>
      <c r="Q23" s="67" t="s">
        <v>66</v>
      </c>
      <c r="R23" s="68">
        <f t="shared" si="5"/>
        <v>0.29075856021612689</v>
      </c>
      <c r="S23" s="54" t="str">
        <f t="shared" si="1"/>
        <v>017</v>
      </c>
    </row>
    <row r="24" spans="2:19" x14ac:dyDescent="0.2">
      <c r="B24" s="56"/>
      <c r="C24" s="64" t="str">
        <f t="shared" si="0"/>
        <v>Hacienda</v>
      </c>
      <c r="D24" s="65">
        <v>7964937.9220000003</v>
      </c>
      <c r="E24" s="65">
        <v>669475.37570400001</v>
      </c>
      <c r="F24" s="66">
        <f t="shared" si="2"/>
        <v>8.4052805214568996E-2</v>
      </c>
      <c r="G24" s="65">
        <v>657334.95164500002</v>
      </c>
      <c r="H24" s="66">
        <f t="shared" si="2"/>
        <v>8.2528571858591818E-2</v>
      </c>
      <c r="I24" s="65">
        <v>1326810.3273489999</v>
      </c>
      <c r="J24" s="66">
        <f t="shared" si="3"/>
        <v>0.16658137707316081</v>
      </c>
      <c r="M24" s="67">
        <v>16</v>
      </c>
      <c r="N24" s="67" t="str">
        <f t="shared" si="4"/>
        <v>015</v>
      </c>
      <c r="O24" s="54" t="s">
        <v>47</v>
      </c>
      <c r="P24" s="68">
        <v>0.38707837609140566</v>
      </c>
      <c r="Q24" s="67" t="s">
        <v>67</v>
      </c>
      <c r="R24" s="68">
        <f t="shared" si="5"/>
        <v>0.16658137707316081</v>
      </c>
      <c r="S24" s="54" t="str">
        <f t="shared" si="1"/>
        <v>003</v>
      </c>
    </row>
    <row r="25" spans="2:19" x14ac:dyDescent="0.2">
      <c r="B25" s="56"/>
      <c r="C25" s="69" t="s">
        <v>48</v>
      </c>
      <c r="D25" s="70">
        <f>+SUM(D9:D24)</f>
        <v>56539377.825074993</v>
      </c>
      <c r="E25" s="70">
        <f>+SUM(E9:E24)</f>
        <v>6557557.9094279995</v>
      </c>
      <c r="F25" s="42">
        <f t="shared" si="2"/>
        <v>0.11598213778927982</v>
      </c>
      <c r="G25" s="70">
        <f>+SUM(G9:G24)</f>
        <v>14924093.822945002</v>
      </c>
      <c r="H25" s="42">
        <f t="shared" si="2"/>
        <v>0.26395928637768323</v>
      </c>
      <c r="I25" s="70">
        <f>+SUM(I9:I24)</f>
        <v>21481651.732372999</v>
      </c>
      <c r="J25" s="42">
        <f t="shared" si="3"/>
        <v>0.37994142416696297</v>
      </c>
    </row>
    <row r="26" spans="2:19" s="4" customFormat="1" ht="15" x14ac:dyDescent="0.2">
      <c r="B26" s="56"/>
      <c r="D26" s="71">
        <v>0</v>
      </c>
      <c r="E26" s="71">
        <v>0</v>
      </c>
      <c r="F26" s="72"/>
      <c r="G26" s="71">
        <v>0</v>
      </c>
      <c r="H26" s="72"/>
      <c r="I26" s="71">
        <v>0</v>
      </c>
      <c r="J26" s="72"/>
      <c r="N26" s="5"/>
    </row>
  </sheetData>
  <mergeCells count="3">
    <mergeCell ref="C3:J4"/>
    <mergeCell ref="C5:J5"/>
    <mergeCell ref="C6:J6"/>
  </mergeCells>
  <conditionalFormatting sqref="D26:J26">
    <cfRule type="cellIs" dxfId="1" priority="3" operator="notEqual">
      <formula>0</formula>
    </cfRule>
  </conditionalFormatting>
  <conditionalFormatting sqref="J9:J25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F9:F25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4A8F-7A59-40F5-8F67-5EECFFC3D56F}">
  <dimension ref="A1:T26"/>
  <sheetViews>
    <sheetView showGridLines="0" topLeftCell="A2" zoomScale="90" zoomScaleNormal="90" workbookViewId="0">
      <selection activeCell="D26" sqref="D26"/>
    </sheetView>
  </sheetViews>
  <sheetFormatPr baseColWidth="10" defaultColWidth="0" defaultRowHeight="12.75" x14ac:dyDescent="0.2"/>
  <cols>
    <col min="1" max="1" width="10.875" style="54" customWidth="1"/>
    <col min="2" max="2" width="10.875" style="54" hidden="1" customWidth="1"/>
    <col min="3" max="3" width="33.625" style="54" customWidth="1"/>
    <col min="4" max="4" width="13.75" style="54" customWidth="1"/>
    <col min="5" max="5" width="14.375" style="54" customWidth="1"/>
    <col min="6" max="6" width="8.625" style="56" customWidth="1"/>
    <col min="7" max="7" width="13.625" style="54" customWidth="1"/>
    <col min="8" max="8" width="6.5" style="54" bestFit="1" customWidth="1"/>
    <col min="9" max="9" width="14.125" style="54" customWidth="1"/>
    <col min="10" max="10" width="6.625" style="56" bestFit="1" customWidth="1"/>
    <col min="11" max="11" width="10.875" style="54" customWidth="1"/>
    <col min="12" max="12" width="10.875" style="54" hidden="1" customWidth="1"/>
    <col min="13" max="13" width="2.875" style="54" hidden="1" customWidth="1"/>
    <col min="14" max="14" width="3.875" style="56" hidden="1" customWidth="1"/>
    <col min="15" max="15" width="34.125" style="54" hidden="1" customWidth="1"/>
    <col min="16" max="16" width="5.875" style="54" hidden="1" customWidth="1"/>
    <col min="17" max="17" width="3.875" style="54" hidden="1" customWidth="1"/>
    <col min="18" max="18" width="5.875" style="54" hidden="1" customWidth="1"/>
    <col min="19" max="19" width="3.875" style="54" hidden="1" customWidth="1"/>
    <col min="20" max="20" width="2.625" style="54" hidden="1" customWidth="1"/>
    <col min="21" max="16384" width="13" style="54" hidden="1"/>
  </cols>
  <sheetData>
    <row r="1" spans="2:19" s="52" customFormat="1" hidden="1" x14ac:dyDescent="0.2">
      <c r="D1" s="53">
        <v>5</v>
      </c>
      <c r="E1" s="53">
        <v>8</v>
      </c>
      <c r="F1" s="53">
        <v>9</v>
      </c>
      <c r="G1" s="53">
        <v>10</v>
      </c>
      <c r="H1" s="53">
        <v>11</v>
      </c>
      <c r="I1" s="53">
        <v>12</v>
      </c>
      <c r="J1" s="53">
        <v>13</v>
      </c>
      <c r="N1" s="53"/>
    </row>
    <row r="3" spans="2:19" x14ac:dyDescent="0.2">
      <c r="C3" s="55" t="s">
        <v>49</v>
      </c>
      <c r="D3" s="55"/>
      <c r="E3" s="55"/>
      <c r="F3" s="55"/>
      <c r="G3" s="55"/>
      <c r="H3" s="55"/>
      <c r="I3" s="55"/>
      <c r="J3" s="55"/>
    </row>
    <row r="4" spans="2:19" x14ac:dyDescent="0.2">
      <c r="C4" s="55"/>
      <c r="D4" s="55"/>
      <c r="E4" s="55"/>
      <c r="F4" s="55"/>
      <c r="G4" s="55"/>
      <c r="H4" s="55"/>
      <c r="I4" s="55"/>
      <c r="J4" s="55"/>
    </row>
    <row r="5" spans="2:19" ht="15.75" x14ac:dyDescent="0.25">
      <c r="C5" s="57" t="s">
        <v>20</v>
      </c>
      <c r="D5" s="57"/>
      <c r="E5" s="57"/>
      <c r="F5" s="57"/>
      <c r="G5" s="57"/>
      <c r="H5" s="57"/>
      <c r="I5" s="57"/>
      <c r="J5" s="57"/>
    </row>
    <row r="6" spans="2:19" ht="15.75" x14ac:dyDescent="0.25">
      <c r="C6" s="57" t="s">
        <v>21</v>
      </c>
      <c r="D6" s="57"/>
      <c r="E6" s="57"/>
      <c r="F6" s="57"/>
      <c r="G6" s="57"/>
      <c r="H6" s="57"/>
      <c r="I6" s="57"/>
      <c r="J6" s="57"/>
    </row>
    <row r="7" spans="2:19" x14ac:dyDescent="0.2">
      <c r="C7" s="58"/>
      <c r="D7" s="59" t="s">
        <v>22</v>
      </c>
      <c r="E7" s="58"/>
      <c r="F7" s="73"/>
      <c r="G7" s="58"/>
      <c r="H7" s="58"/>
      <c r="I7" s="58"/>
      <c r="J7" s="73" t="s">
        <v>23</v>
      </c>
    </row>
    <row r="8" spans="2:19" ht="25.5" x14ac:dyDescent="0.2">
      <c r="C8" s="61" t="s">
        <v>24</v>
      </c>
      <c r="D8" s="61" t="s">
        <v>25</v>
      </c>
      <c r="E8" s="61" t="s">
        <v>26</v>
      </c>
      <c r="F8" s="62" t="s">
        <v>27</v>
      </c>
      <c r="G8" s="63" t="s">
        <v>28</v>
      </c>
      <c r="H8" s="62" t="s">
        <v>29</v>
      </c>
      <c r="I8" s="61" t="s">
        <v>30</v>
      </c>
      <c r="J8" s="62" t="s">
        <v>31</v>
      </c>
    </row>
    <row r="9" spans="2:19" x14ac:dyDescent="0.2">
      <c r="B9" s="56"/>
      <c r="C9" s="64" t="str">
        <f>+VLOOKUP(S9,$N$9:$O$24,2,FALSE)</f>
        <v>Gestión Jurídica</v>
      </c>
      <c r="D9" s="65">
        <v>7799.3760000000002</v>
      </c>
      <c r="E9" s="65">
        <v>404.86755299999999</v>
      </c>
      <c r="F9" s="66">
        <v>5.191024935841021E-2</v>
      </c>
      <c r="G9" s="65">
        <v>5657.3413220000002</v>
      </c>
      <c r="H9" s="74">
        <v>0.72535819814303093</v>
      </c>
      <c r="I9" s="65">
        <v>6062.2088750000003</v>
      </c>
      <c r="J9" s="66">
        <v>0.7772684475014412</v>
      </c>
      <c r="M9" s="67">
        <v>1</v>
      </c>
      <c r="N9" s="67" t="s">
        <v>52</v>
      </c>
      <c r="O9" s="54" t="s">
        <v>32</v>
      </c>
      <c r="P9" s="68">
        <v>0.43187663766992551</v>
      </c>
      <c r="Q9" s="67" t="s">
        <v>52</v>
      </c>
      <c r="R9" s="68">
        <f>+LARGE($P$9:$P$24,M9)</f>
        <v>0.7772684475014412</v>
      </c>
      <c r="S9" s="54" t="str">
        <f>+VLOOKUP(R9,$P$9:$Q$24,2,FALSE)</f>
        <v>015</v>
      </c>
    </row>
    <row r="10" spans="2:19" x14ac:dyDescent="0.2">
      <c r="B10" s="56"/>
      <c r="C10" s="64" t="str">
        <f t="shared" ref="C10:C24" si="0">+VLOOKUP(S10,$N$9:$O$24,2,FALSE)</f>
        <v>Mujeres</v>
      </c>
      <c r="D10" s="65">
        <v>95662.797999999995</v>
      </c>
      <c r="E10" s="65">
        <v>5512.1472629999998</v>
      </c>
      <c r="F10" s="66">
        <v>5.7620594193784715E-2</v>
      </c>
      <c r="G10" s="65">
        <v>61830.540587000003</v>
      </c>
      <c r="H10" s="74">
        <v>0.64633840823890598</v>
      </c>
      <c r="I10" s="65">
        <v>67342.687850000002</v>
      </c>
      <c r="J10" s="66">
        <v>0.70395900243269072</v>
      </c>
      <c r="M10" s="67">
        <v>2</v>
      </c>
      <c r="N10" s="67" t="s">
        <v>53</v>
      </c>
      <c r="O10" s="54" t="s">
        <v>33</v>
      </c>
      <c r="P10" s="68">
        <v>0.55509204512409305</v>
      </c>
      <c r="Q10" s="67" t="s">
        <v>53</v>
      </c>
      <c r="R10" s="68">
        <f t="shared" ref="R10:R24" si="1">+LARGE($P$9:$P$24,M10)</f>
        <v>0.70395900243269072</v>
      </c>
      <c r="S10" s="54" t="str">
        <f t="shared" ref="S10:S24" si="2">+VLOOKUP(R10,$P$9:$Q$24,2,FALSE)</f>
        <v>013</v>
      </c>
    </row>
    <row r="11" spans="2:19" x14ac:dyDescent="0.2">
      <c r="B11" s="56"/>
      <c r="C11" s="64" t="str">
        <f t="shared" si="0"/>
        <v>Hábitat</v>
      </c>
      <c r="D11" s="65">
        <v>2858147.4667000002</v>
      </c>
      <c r="E11" s="65">
        <v>202403.02842799999</v>
      </c>
      <c r="F11" s="66">
        <v>7.0816160042887266E-2</v>
      </c>
      <c r="G11" s="65">
        <v>1722866.8329100001</v>
      </c>
      <c r="H11" s="74">
        <v>0.60279144200323986</v>
      </c>
      <c r="I11" s="65">
        <v>1925269.861338</v>
      </c>
      <c r="J11" s="66">
        <v>0.67360760204612713</v>
      </c>
      <c r="M11" s="67">
        <v>3</v>
      </c>
      <c r="N11" s="67" t="s">
        <v>54</v>
      </c>
      <c r="O11" s="54" t="s">
        <v>34</v>
      </c>
      <c r="P11" s="68">
        <v>0.65480450322342276</v>
      </c>
      <c r="Q11" s="67" t="s">
        <v>54</v>
      </c>
      <c r="R11" s="68">
        <f t="shared" si="1"/>
        <v>0.67360760204612713</v>
      </c>
      <c r="S11" s="54" t="str">
        <f t="shared" si="2"/>
        <v>012</v>
      </c>
    </row>
    <row r="12" spans="2:19" x14ac:dyDescent="0.2">
      <c r="B12" s="56"/>
      <c r="C12" s="64" t="str">
        <f t="shared" si="0"/>
        <v>Ambiente</v>
      </c>
      <c r="D12" s="65">
        <v>278581.91499999998</v>
      </c>
      <c r="E12" s="65">
        <v>24569.498012</v>
      </c>
      <c r="F12" s="66">
        <v>8.8194878019989195E-2</v>
      </c>
      <c r="G12" s="65">
        <v>158760.07489600001</v>
      </c>
      <c r="H12" s="74">
        <v>0.56988650859119838</v>
      </c>
      <c r="I12" s="65">
        <v>183329.572908</v>
      </c>
      <c r="J12" s="66">
        <v>0.65808138661118765</v>
      </c>
      <c r="M12" s="67">
        <v>4</v>
      </c>
      <c r="N12" s="67" t="s">
        <v>55</v>
      </c>
      <c r="O12" s="54" t="s">
        <v>35</v>
      </c>
      <c r="P12" s="68">
        <v>0.65738303730886949</v>
      </c>
      <c r="Q12" s="67" t="s">
        <v>55</v>
      </c>
      <c r="R12" s="68">
        <f t="shared" si="1"/>
        <v>0.65808138661118765</v>
      </c>
      <c r="S12" s="54" t="str">
        <f t="shared" si="2"/>
        <v>010</v>
      </c>
    </row>
    <row r="13" spans="2:19" x14ac:dyDescent="0.2">
      <c r="B13" s="56"/>
      <c r="C13" s="64" t="str">
        <f t="shared" si="0"/>
        <v>Gestión Pública</v>
      </c>
      <c r="D13" s="65">
        <v>85705.304000000004</v>
      </c>
      <c r="E13" s="65">
        <v>5574.0930129999997</v>
      </c>
      <c r="F13" s="66">
        <v>6.5037900256441544E-2</v>
      </c>
      <c r="G13" s="65">
        <v>50767.120044000003</v>
      </c>
      <c r="H13" s="74">
        <v>0.59234513705242797</v>
      </c>
      <c r="I13" s="65">
        <v>56341.213057000001</v>
      </c>
      <c r="J13" s="66">
        <v>0.65738303730886949</v>
      </c>
      <c r="M13" s="67">
        <v>5</v>
      </c>
      <c r="N13" s="67" t="s">
        <v>56</v>
      </c>
      <c r="O13" s="54" t="s">
        <v>36</v>
      </c>
      <c r="P13" s="68">
        <v>0.5082692169164551</v>
      </c>
      <c r="Q13" s="67" t="s">
        <v>56</v>
      </c>
      <c r="R13" s="68">
        <f t="shared" si="1"/>
        <v>0.65738303730886949</v>
      </c>
      <c r="S13" s="54" t="str">
        <f t="shared" si="2"/>
        <v>001</v>
      </c>
    </row>
    <row r="14" spans="2:19" x14ac:dyDescent="0.2">
      <c r="B14" s="56"/>
      <c r="C14" s="64" t="str">
        <f t="shared" si="0"/>
        <v>Otras Entidades Distritales</v>
      </c>
      <c r="D14" s="65">
        <v>20797.457999999999</v>
      </c>
      <c r="E14" s="65">
        <v>1277.241405</v>
      </c>
      <c r="F14" s="66">
        <v>6.1413342197878223E-2</v>
      </c>
      <c r="G14" s="65">
        <v>12341.027749000001</v>
      </c>
      <c r="H14" s="74">
        <v>0.59339116102554457</v>
      </c>
      <c r="I14" s="65">
        <v>13618.269154</v>
      </c>
      <c r="J14" s="66">
        <v>0.65480450322342276</v>
      </c>
      <c r="M14" s="67">
        <v>6</v>
      </c>
      <c r="N14" s="67" t="s">
        <v>57</v>
      </c>
      <c r="O14" s="54" t="s">
        <v>37</v>
      </c>
      <c r="P14" s="68">
        <v>0.3817360176150974</v>
      </c>
      <c r="Q14" s="67" t="s">
        <v>57</v>
      </c>
      <c r="R14" s="68">
        <f t="shared" si="1"/>
        <v>0.65480450322342276</v>
      </c>
      <c r="S14" s="54" t="str">
        <f t="shared" si="2"/>
        <v>017</v>
      </c>
    </row>
    <row r="15" spans="2:19" x14ac:dyDescent="0.2">
      <c r="B15" s="56"/>
      <c r="C15" s="64" t="str">
        <f t="shared" si="0"/>
        <v>Planeación</v>
      </c>
      <c r="D15" s="65">
        <v>63728.167999999998</v>
      </c>
      <c r="E15" s="65">
        <v>2332.6200009999998</v>
      </c>
      <c r="F15" s="66">
        <v>3.6602652707669235E-2</v>
      </c>
      <c r="G15" s="65">
        <v>37831.935341999997</v>
      </c>
      <c r="H15" s="74">
        <v>0.59364542445343793</v>
      </c>
      <c r="I15" s="65">
        <v>40164.555343</v>
      </c>
      <c r="J15" s="66">
        <v>0.6302480771611072</v>
      </c>
      <c r="M15" s="67">
        <v>7</v>
      </c>
      <c r="N15" s="67" t="s">
        <v>58</v>
      </c>
      <c r="O15" s="54" t="s">
        <v>38</v>
      </c>
      <c r="P15" s="68">
        <v>0.47106206807106682</v>
      </c>
      <c r="Q15" s="67" t="s">
        <v>58</v>
      </c>
      <c r="R15" s="68">
        <f t="shared" si="1"/>
        <v>0.6302480771611072</v>
      </c>
      <c r="S15" s="54" t="str">
        <f t="shared" si="2"/>
        <v>004</v>
      </c>
    </row>
    <row r="16" spans="2:19" x14ac:dyDescent="0.2">
      <c r="B16" s="56"/>
      <c r="C16" s="64" t="str">
        <f t="shared" si="0"/>
        <v>Gobierno</v>
      </c>
      <c r="D16" s="65">
        <v>114037.882</v>
      </c>
      <c r="E16" s="65">
        <v>10491.751412</v>
      </c>
      <c r="F16" s="66">
        <v>9.2002334908324587E-2</v>
      </c>
      <c r="G16" s="65">
        <v>52809.769729</v>
      </c>
      <c r="H16" s="74">
        <v>0.4630897102157685</v>
      </c>
      <c r="I16" s="65">
        <v>63301.521140999997</v>
      </c>
      <c r="J16" s="66">
        <v>0.55509204512409305</v>
      </c>
      <c r="M16" s="67">
        <v>8</v>
      </c>
      <c r="N16" s="67" t="s">
        <v>59</v>
      </c>
      <c r="O16" s="54" t="s">
        <v>39</v>
      </c>
      <c r="P16" s="68">
        <v>0.35155563918975236</v>
      </c>
      <c r="Q16" s="67" t="s">
        <v>59</v>
      </c>
      <c r="R16" s="68">
        <f t="shared" si="1"/>
        <v>0.55509204512409305</v>
      </c>
      <c r="S16" s="54" t="str">
        <f t="shared" si="2"/>
        <v>002</v>
      </c>
    </row>
    <row r="17" spans="2:19" x14ac:dyDescent="0.2">
      <c r="B17" s="56"/>
      <c r="C17" s="64" t="str">
        <f t="shared" si="0"/>
        <v>Hacienda</v>
      </c>
      <c r="D17" s="65">
        <v>102003.995</v>
      </c>
      <c r="E17" s="65">
        <v>4693.056646</v>
      </c>
      <c r="F17" s="66">
        <v>4.6008557272683291E-2</v>
      </c>
      <c r="G17" s="65">
        <v>47152.434014999999</v>
      </c>
      <c r="H17" s="74">
        <v>0.46226065964377178</v>
      </c>
      <c r="I17" s="65">
        <v>51845.490661000003</v>
      </c>
      <c r="J17" s="66">
        <v>0.5082692169164551</v>
      </c>
      <c r="M17" s="67">
        <v>9</v>
      </c>
      <c r="N17" s="67" t="s">
        <v>60</v>
      </c>
      <c r="O17" s="54" t="s">
        <v>40</v>
      </c>
      <c r="P17" s="68">
        <v>0.67360760204612713</v>
      </c>
      <c r="Q17" s="67" t="s">
        <v>60</v>
      </c>
      <c r="R17" s="68">
        <f t="shared" si="1"/>
        <v>0.5082692169164551</v>
      </c>
      <c r="S17" s="54" t="str">
        <f t="shared" si="2"/>
        <v>003</v>
      </c>
    </row>
    <row r="18" spans="2:19" x14ac:dyDescent="0.2">
      <c r="B18" s="56"/>
      <c r="C18" s="64" t="str">
        <f t="shared" si="0"/>
        <v>Integración Social</v>
      </c>
      <c r="D18" s="65">
        <v>1890812.1529999999</v>
      </c>
      <c r="E18" s="65">
        <v>228228.0601</v>
      </c>
      <c r="F18" s="66">
        <v>0.12070371968885901</v>
      </c>
      <c r="G18" s="65">
        <v>688845.71794999996</v>
      </c>
      <c r="H18" s="74">
        <v>0.36431208507786655</v>
      </c>
      <c r="I18" s="65">
        <v>917073.77804999996</v>
      </c>
      <c r="J18" s="66">
        <v>0.48501580476672557</v>
      </c>
      <c r="M18" s="67">
        <v>10</v>
      </c>
      <c r="N18" s="67" t="s">
        <v>61</v>
      </c>
      <c r="O18" s="54" t="s">
        <v>41</v>
      </c>
      <c r="P18" s="68">
        <v>0.32864156784053772</v>
      </c>
      <c r="Q18" s="67" t="s">
        <v>61</v>
      </c>
      <c r="R18" s="68">
        <f t="shared" si="1"/>
        <v>0.48501580476672557</v>
      </c>
      <c r="S18" s="54" t="str">
        <f t="shared" si="2"/>
        <v>008</v>
      </c>
    </row>
    <row r="19" spans="2:19" x14ac:dyDescent="0.2">
      <c r="B19" s="56"/>
      <c r="C19" s="64" t="str">
        <f t="shared" si="0"/>
        <v>Movilidad</v>
      </c>
      <c r="D19" s="65">
        <v>13891612.786522999</v>
      </c>
      <c r="E19" s="65">
        <v>1416965.1457090001</v>
      </c>
      <c r="F19" s="66">
        <v>0.10200148589540835</v>
      </c>
      <c r="G19" s="65">
        <v>5126846.7023529997</v>
      </c>
      <c r="H19" s="74">
        <v>0.36906058217565851</v>
      </c>
      <c r="I19" s="65">
        <v>6543811.8480620002</v>
      </c>
      <c r="J19" s="66">
        <v>0.47106206807106682</v>
      </c>
      <c r="M19" s="67">
        <v>11</v>
      </c>
      <c r="N19" s="67" t="s">
        <v>62</v>
      </c>
      <c r="O19" s="54" t="s">
        <v>42</v>
      </c>
      <c r="P19" s="68">
        <v>0.6302480771611072</v>
      </c>
      <c r="Q19" s="67" t="s">
        <v>62</v>
      </c>
      <c r="R19" s="68">
        <f t="shared" si="1"/>
        <v>0.47106206807106682</v>
      </c>
      <c r="S19" s="54" t="str">
        <f t="shared" si="2"/>
        <v>011</v>
      </c>
    </row>
    <row r="20" spans="2:19" x14ac:dyDescent="0.2">
      <c r="B20" s="56"/>
      <c r="C20" s="64" t="str">
        <f t="shared" si="0"/>
        <v>Salud</v>
      </c>
      <c r="D20" s="65">
        <v>4660000.1864170004</v>
      </c>
      <c r="E20" s="65">
        <v>705834.23057999997</v>
      </c>
      <c r="F20" s="66">
        <v>0.15146656702662167</v>
      </c>
      <c r="G20" s="65">
        <v>1306710.981471</v>
      </c>
      <c r="H20" s="74">
        <v>0.28041007064330381</v>
      </c>
      <c r="I20" s="65">
        <v>2012545.212051</v>
      </c>
      <c r="J20" s="66">
        <v>0.43187663766992551</v>
      </c>
      <c r="M20" s="67">
        <v>12</v>
      </c>
      <c r="N20" s="67" t="s">
        <v>63</v>
      </c>
      <c r="O20" s="54" t="s">
        <v>43</v>
      </c>
      <c r="P20" s="68">
        <v>0.70395900243269072</v>
      </c>
      <c r="Q20" s="67" t="s">
        <v>63</v>
      </c>
      <c r="R20" s="68">
        <f t="shared" si="1"/>
        <v>0.43187663766992551</v>
      </c>
      <c r="S20" s="54" t="str">
        <f t="shared" si="2"/>
        <v>007</v>
      </c>
    </row>
    <row r="21" spans="2:19" x14ac:dyDescent="0.2">
      <c r="B21" s="56"/>
      <c r="C21" s="64" t="str">
        <f t="shared" si="0"/>
        <v>Educación</v>
      </c>
      <c r="D21" s="65">
        <v>6203720.6710000001</v>
      </c>
      <c r="E21" s="65">
        <v>809862.84001299995</v>
      </c>
      <c r="F21" s="66">
        <v>0.13054469776481012</v>
      </c>
      <c r="G21" s="65">
        <v>1558320.783331</v>
      </c>
      <c r="H21" s="74">
        <v>0.25119131985028731</v>
      </c>
      <c r="I21" s="65">
        <v>2368183.623344</v>
      </c>
      <c r="J21" s="66">
        <v>0.3817360176150974</v>
      </c>
      <c r="M21" s="67">
        <v>13</v>
      </c>
      <c r="N21" s="67" t="s">
        <v>64</v>
      </c>
      <c r="O21" s="54" t="s">
        <v>44</v>
      </c>
      <c r="P21" s="68">
        <v>0.48501580476672557</v>
      </c>
      <c r="Q21" s="67" t="s">
        <v>64</v>
      </c>
      <c r="R21" s="68">
        <f t="shared" si="1"/>
        <v>0.3817360176150974</v>
      </c>
      <c r="S21" s="54" t="str">
        <f t="shared" si="2"/>
        <v>006</v>
      </c>
    </row>
    <row r="22" spans="2:19" x14ac:dyDescent="0.2">
      <c r="B22" s="56"/>
      <c r="C22" s="64" t="str">
        <f t="shared" si="0"/>
        <v>Desarrollo Económico, Industria Y Turismo</v>
      </c>
      <c r="D22" s="65">
        <v>231983.788</v>
      </c>
      <c r="E22" s="65">
        <v>4838.6142060000002</v>
      </c>
      <c r="F22" s="66">
        <v>2.0857553226952222E-2</v>
      </c>
      <c r="G22" s="65">
        <v>76716.594666000005</v>
      </c>
      <c r="H22" s="74">
        <v>0.33069808596280015</v>
      </c>
      <c r="I22" s="65">
        <v>81555.208872000003</v>
      </c>
      <c r="J22" s="66">
        <v>0.35155563918975236</v>
      </c>
      <c r="M22" s="67">
        <v>14</v>
      </c>
      <c r="N22" s="67" t="s">
        <v>65</v>
      </c>
      <c r="O22" s="54" t="s">
        <v>45</v>
      </c>
      <c r="P22" s="68">
        <v>0.65808138661118765</v>
      </c>
      <c r="Q22" s="67" t="s">
        <v>65</v>
      </c>
      <c r="R22" s="68">
        <f t="shared" si="1"/>
        <v>0.35155563918975236</v>
      </c>
      <c r="S22" s="54" t="str">
        <f t="shared" si="2"/>
        <v>005</v>
      </c>
    </row>
    <row r="23" spans="2:19" x14ac:dyDescent="0.2">
      <c r="B23" s="56"/>
      <c r="C23" s="64" t="str">
        <f t="shared" si="0"/>
        <v>Seguridad, Convivencia y Justicia</v>
      </c>
      <c r="D23" s="65">
        <v>364698.56</v>
      </c>
      <c r="E23" s="65">
        <v>9703.3589589999992</v>
      </c>
      <c r="F23" s="66">
        <v>2.66065184326475E-2</v>
      </c>
      <c r="G23" s="65">
        <v>112183.231008</v>
      </c>
      <c r="H23" s="74">
        <v>0.30760535771789171</v>
      </c>
      <c r="I23" s="65">
        <v>121886.58996700001</v>
      </c>
      <c r="J23" s="66">
        <v>0.33421187615053921</v>
      </c>
      <c r="M23" s="67">
        <v>15</v>
      </c>
      <c r="N23" s="67" t="s">
        <v>66</v>
      </c>
      <c r="O23" s="54" t="s">
        <v>46</v>
      </c>
      <c r="P23" s="68">
        <v>0.33421187615053921</v>
      </c>
      <c r="Q23" s="67" t="s">
        <v>66</v>
      </c>
      <c r="R23" s="68">
        <f t="shared" si="1"/>
        <v>0.33421187615053921</v>
      </c>
      <c r="S23" s="54" t="str">
        <f t="shared" si="2"/>
        <v>014</v>
      </c>
    </row>
    <row r="24" spans="2:19" x14ac:dyDescent="0.2">
      <c r="B24" s="56"/>
      <c r="C24" s="64" t="str">
        <f t="shared" si="0"/>
        <v>Cultura, Recreación Y Deporte</v>
      </c>
      <c r="D24" s="65">
        <v>1090691.768985</v>
      </c>
      <c r="E24" s="65">
        <v>60758.349976999998</v>
      </c>
      <c r="F24" s="66">
        <v>5.5706251486193799E-2</v>
      </c>
      <c r="G24" s="65">
        <v>297688.303013</v>
      </c>
      <c r="H24" s="74">
        <v>0.27293531635434393</v>
      </c>
      <c r="I24" s="65">
        <v>358446.65298999997</v>
      </c>
      <c r="J24" s="66">
        <v>0.32864156784053772</v>
      </c>
      <c r="M24" s="67">
        <v>16</v>
      </c>
      <c r="N24" s="67" t="s">
        <v>67</v>
      </c>
      <c r="O24" s="54" t="s">
        <v>47</v>
      </c>
      <c r="P24" s="68">
        <v>0.7772684475014412</v>
      </c>
      <c r="Q24" s="67" t="s">
        <v>67</v>
      </c>
      <c r="R24" s="68">
        <f t="shared" si="1"/>
        <v>0.32864156784053772</v>
      </c>
      <c r="S24" s="54" t="str">
        <f t="shared" si="2"/>
        <v>009</v>
      </c>
    </row>
    <row r="25" spans="2:19" x14ac:dyDescent="0.2">
      <c r="B25" s="56"/>
      <c r="C25" s="69" t="s">
        <v>48</v>
      </c>
      <c r="D25" s="70">
        <f>+SUM(D9:D24)</f>
        <v>31959984.276625</v>
      </c>
      <c r="E25" s="70">
        <f>+SUM(E9:E24)</f>
        <v>3493448.9032770004</v>
      </c>
      <c r="F25" s="75">
        <f>+E25/$D25</f>
        <v>0.10930696564303539</v>
      </c>
      <c r="G25" s="70">
        <f>+SUM(G9:G24)</f>
        <v>11317329.390386</v>
      </c>
      <c r="H25" s="75">
        <f>+G25/$D25</f>
        <v>0.35410935413579997</v>
      </c>
      <c r="I25" s="70">
        <f>+SUM(I9:I24)</f>
        <v>14810778.293663001</v>
      </c>
      <c r="J25" s="75">
        <f>+I25/$D25</f>
        <v>0.46341631977883535</v>
      </c>
    </row>
    <row r="26" spans="2:19" s="4" customFormat="1" ht="15" x14ac:dyDescent="0.2">
      <c r="B26" s="56"/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N26" s="5"/>
    </row>
  </sheetData>
  <mergeCells count="3">
    <mergeCell ref="C3:J4"/>
    <mergeCell ref="C5:J5"/>
    <mergeCell ref="C6:J6"/>
  </mergeCells>
  <conditionalFormatting sqref="D26:J26">
    <cfRule type="cellIs" dxfId="0" priority="3" operator="notEqual">
      <formula>0</formula>
    </cfRule>
  </conditionalFormatting>
  <conditionalFormatting sqref="J9:J25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F9:F25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3053156BF31E479BEB6F52CE1E2595" ma:contentTypeVersion="12" ma:contentTypeDescription="Crear nuevo documento." ma:contentTypeScope="" ma:versionID="bfcc381001e0a67069a15da648c89cc3">
  <xsd:schema xmlns:xsd="http://www.w3.org/2001/XMLSchema" xmlns:xs="http://www.w3.org/2001/XMLSchema" xmlns:p="http://schemas.microsoft.com/office/2006/metadata/properties" xmlns:ns2="3f07ec06-3c82-4c65-92d9-405ba38a8329" xmlns:ns3="88cabfe1-7109-4034-8240-ef79f17fb452" targetNamespace="http://schemas.microsoft.com/office/2006/metadata/properties" ma:root="true" ma:fieldsID="40e2b5fe81b4db90989e80f3343c89ab" ns2:_="" ns3:_="">
    <xsd:import namespace="3f07ec06-3c82-4c65-92d9-405ba38a8329"/>
    <xsd:import namespace="88cabfe1-7109-4034-8240-ef79f17fb4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7ec06-3c82-4c65-92d9-405ba38a83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abfe1-7109-4034-8240-ef79f17fb4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0D45DE-01FC-4C81-BCCF-87B0303898FC}"/>
</file>

<file path=customXml/itemProps2.xml><?xml version="1.0" encoding="utf-8"?>
<ds:datastoreItem xmlns:ds="http://schemas.openxmlformats.org/officeDocument/2006/customXml" ds:itemID="{C03F4514-374E-426A-9D9A-6D5C69EAB2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735070-1DB5-4697-AEEF-12438F658A50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01d53553-60a2-4168-b9a9-67829c7423fe"/>
    <ds:schemaRef ds:uri="http://schemas.openxmlformats.org/package/2006/metadata/core-properties"/>
    <ds:schemaRef ds:uri="cef76eb0-e1b3-4b88-a7b2-33f8e02bef9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6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Sectores</vt:lpstr>
      <vt:lpstr>Sector Consolidado Ranking</vt:lpstr>
      <vt:lpstr>G. Inv Directa Sectores Ranking</vt:lpstr>
    </vt:vector>
  </TitlesOfParts>
  <Manager>sub dir est T8_Q.1 Mar31.xlsx</Manager>
  <Company>Q.1 Mar31.xlsx   -SUB   ACT_LARED2()</Company>
  <LinksUpToDate>false</LinksUpToDate>
  <SharedDoc>false</SharedDoc>
  <HyperlinkBase>NOW: {V.0004}   pasoNEXT:©® [Q_OOO-&gt;&gt;Sub Q_oooo()  ]¥[30/01/2020 9:19:52 a. m.harchibo:Sectores.xlsxSheet: Sector Consolidado Ranking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>2</dc:subject>
  <dc:creator>3</dc:creator>
  <cp:keywords>4</cp:keywords>
  <dc:description>5</dc:description>
  <cp:lastModifiedBy>daruiz</cp:lastModifiedBy>
  <cp:revision>8</cp:revision>
  <dcterms:created xsi:type="dcterms:W3CDTF">1900-01-10T05:00:00Z</dcterms:created>
  <dcterms:modified xsi:type="dcterms:W3CDTF">2023-05-29T13:44:04Z</dcterms:modified>
  <cp:category>A 31 de juLIo de 2017</cp:category>
  <cp:contentStatus>SIGUE Sub Q_oooo()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0x010100DB3053156BF31E479BEB6F52CE1E2595</vt:lpwstr>
  </property>
</Properties>
</file>