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5.xml" ContentType="application/vnd.openxmlformats-officedocument.drawing+xml"/>
  <Override PartName="/xl/charts/chart14.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6.xml" ContentType="application/vnd.openxmlformats-officedocument.drawing+xml"/>
  <Override PartName="/xl/charts/chart15.xml" ContentType="application/vnd.openxmlformats-officedocument.drawingml.chart+xml"/>
  <Override PartName="/xl/charts/style14.xml" ContentType="application/vnd.ms-office.chartstyle+xml"/>
  <Override PartName="/xl/charts/colors14.xml" ContentType="application/vnd.ms-office.chartcolorstyle+xml"/>
  <Override PartName="/xl/charts/chart16.xml" ContentType="application/vnd.openxmlformats-officedocument.drawingml.chart+xml"/>
  <Override PartName="/xl/charts/chart17.xml" ContentType="application/vnd.openxmlformats-officedocument.drawingml.chart+xml"/>
  <Override PartName="/xl/charts/style15.xml" ContentType="application/vnd.ms-office.chartstyle+xml"/>
  <Override PartName="/xl/charts/colors15.xml" ContentType="application/vnd.ms-office.chartcolorstyle+xml"/>
  <Override PartName="/xl/charts/chart18.xml" ContentType="application/vnd.openxmlformats-officedocument.drawingml.chart+xml"/>
  <Override PartName="/xl/charts/style16.xml" ContentType="application/vnd.ms-office.chartstyle+xml"/>
  <Override PartName="/xl/charts/colors16.xml" ContentType="application/vnd.ms-office.chartcolorstyle+xml"/>
  <Override PartName="/xl/charts/chart19.xml" ContentType="application/vnd.openxmlformats-officedocument.drawingml.chart+xml"/>
  <Override PartName="/xl/charts/style17.xml" ContentType="application/vnd.ms-office.chartstyle+xml"/>
  <Override PartName="/xl/charts/colors1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ARCHIVOS PLANEACION\PLANES\2018\Plan de Acción 2018\Versión 5.0\"/>
    </mc:Choice>
  </mc:AlternateContent>
  <bookViews>
    <workbookView xWindow="0" yWindow="0" windowWidth="20400" windowHeight="8445" tabRatio="499" firstSheet="1" activeTab="1"/>
  </bookViews>
  <sheets>
    <sheet name="cump obj" sheetId="22" state="hidden" r:id="rId1"/>
    <sheet name="PLAN DE ACCION 5.0 " sheetId="69" r:id="rId2"/>
    <sheet name="progrmación 4" sheetId="70" r:id="rId3"/>
    <sheet name=" SGTO 1" sheetId="71" r:id="rId4"/>
    <sheet name="Hoja6" sheetId="72" r:id="rId5"/>
    <sheet name="imprimir" sheetId="63" r:id="rId6"/>
  </sheets>
  <externalReferences>
    <externalReference r:id="rId7"/>
    <externalReference r:id="rId8"/>
  </externalReferences>
  <definedNames>
    <definedName name="_xlnm._FilterDatabase" localSheetId="1" hidden="1">'PLAN DE ACCION 5.0 '!$A$9:$BE$81</definedName>
    <definedName name="ACT" localSheetId="3">#REF!</definedName>
    <definedName name="ACT" localSheetId="5">#REF!</definedName>
    <definedName name="ACT" localSheetId="1">#REF!</definedName>
    <definedName name="ACT" localSheetId="2">#REF!</definedName>
    <definedName name="ACT">#REF!</definedName>
    <definedName name="_xlnm.Print_Area" localSheetId="3">' SGTO 1'!$B$6:$AM$34</definedName>
    <definedName name="_xlnm.Print_Area" localSheetId="5">imprimir!$B$4:$AG$25</definedName>
    <definedName name="_xlnm.Print_Area" localSheetId="1">'PLAN DE ACCION 5.0 '!$A$1:$R$81</definedName>
    <definedName name="DEPENDENCIAS">'[1]Base de Datos'!$A$56:$A$136</definedName>
    <definedName name="ESTRATEGIAS">'[1]Base de Datos'!$A$24:$A$40</definedName>
    <definedName name="OBJETIVO_AMBIENTAL">'[1]Base de Datos'!$A$43:$A$53</definedName>
    <definedName name="OBJETIVO_CORPORATIVO">'[1]Base de Datos'!$A$19:$A$22</definedName>
    <definedName name="OBJETIVO_DEL_PROCESO">'[1]Base de Datos'!$I$1:$I$16</definedName>
    <definedName name="PROCESOS">'[1]Base de Datos'!$A$1:$A$16</definedName>
    <definedName name="PROYECTO_DE_INVERSION_ASOCIADO">'[1]Base de Datos'!$I$18:$I$23</definedName>
    <definedName name="_xlnm.Print_Titles" localSheetId="1">'PLAN DE ACCION 5.0 '!$1:$9</definedName>
    <definedName name="Z_63F2945C_D849_4075_9685_9AB0252B7EC9_.wvu.FilterData" localSheetId="1" hidden="1">'PLAN DE ACCION 5.0 '!$E$10:$R$12</definedName>
  </definedNames>
  <calcPr calcId="152511"/>
</workbook>
</file>

<file path=xl/calcChain.xml><?xml version="1.0" encoding="utf-8"?>
<calcChain xmlns="http://schemas.openxmlformats.org/spreadsheetml/2006/main">
  <c r="P5" i="72" l="1"/>
  <c r="L5" i="72"/>
  <c r="H5" i="72"/>
  <c r="D5" i="72"/>
  <c r="AL30" i="71"/>
  <c r="AL31" i="71" s="1"/>
  <c r="AK30" i="71"/>
  <c r="AK31" i="71" s="1"/>
  <c r="AJ30" i="71"/>
  <c r="AM30" i="71" s="1"/>
  <c r="AL26" i="71"/>
  <c r="AK26" i="71"/>
  <c r="AJ26" i="71"/>
  <c r="AM26" i="71" s="1"/>
  <c r="V25" i="71"/>
  <c r="D25" i="71"/>
  <c r="D24" i="71"/>
  <c r="AV23" i="71"/>
  <c r="AW22" i="71"/>
  <c r="AW23" i="71" s="1"/>
  <c r="AV22" i="71"/>
  <c r="AU22" i="71"/>
  <c r="AU23" i="71" s="1"/>
  <c r="AT22" i="71"/>
  <c r="M22" i="71"/>
  <c r="A22" i="71"/>
  <c r="A23" i="71" s="1"/>
  <c r="E21" i="71"/>
  <c r="AM20" i="71"/>
  <c r="AL20" i="71"/>
  <c r="AK20" i="71"/>
  <c r="AJ20" i="71"/>
  <c r="AF19" i="71"/>
  <c r="AE19" i="71"/>
  <c r="AD23" i="71" s="1"/>
  <c r="AD19" i="71"/>
  <c r="AC19" i="71"/>
  <c r="AB19" i="71"/>
  <c r="AA19" i="71"/>
  <c r="AA23" i="71" s="1"/>
  <c r="Z19" i="71"/>
  <c r="Y19" i="71"/>
  <c r="X19" i="71"/>
  <c r="X23" i="71" s="1"/>
  <c r="V19" i="71"/>
  <c r="Q5" i="72" s="1"/>
  <c r="U19" i="71"/>
  <c r="T19" i="71"/>
  <c r="O5" i="72" s="1"/>
  <c r="S19" i="71"/>
  <c r="N5" i="72" s="1"/>
  <c r="R19" i="71"/>
  <c r="M5" i="72" s="1"/>
  <c r="Q19" i="71"/>
  <c r="P19" i="71"/>
  <c r="K5" i="72" s="1"/>
  <c r="O19" i="71"/>
  <c r="J5" i="72" s="1"/>
  <c r="N19" i="71"/>
  <c r="R25" i="71" s="1"/>
  <c r="M19" i="71"/>
  <c r="L19" i="71"/>
  <c r="G5" i="72" s="1"/>
  <c r="K19" i="71"/>
  <c r="F5" i="72" s="1"/>
  <c r="F6" i="72" s="1"/>
  <c r="J19" i="71"/>
  <c r="E5" i="72" s="1"/>
  <c r="I19" i="71"/>
  <c r="H19" i="71"/>
  <c r="C5" i="72" s="1"/>
  <c r="G19" i="71"/>
  <c r="G21" i="71" s="1"/>
  <c r="F19" i="71"/>
  <c r="F21" i="71" s="1"/>
  <c r="E25" i="71" s="1"/>
  <c r="E19" i="71"/>
  <c r="D19" i="71"/>
  <c r="C19" i="71"/>
  <c r="AM17" i="71"/>
  <c r="AL17" i="71"/>
  <c r="AK17" i="71"/>
  <c r="AJ17" i="71"/>
  <c r="AM12" i="71"/>
  <c r="AL12" i="71"/>
  <c r="AK12" i="71"/>
  <c r="AJ12" i="71"/>
  <c r="C6" i="72" l="1"/>
  <c r="E24" i="71"/>
  <c r="AM31" i="71"/>
  <c r="AG23" i="71"/>
  <c r="AC24" i="71" s="1"/>
  <c r="L6" i="72"/>
  <c r="O6" i="72"/>
  <c r="AF20" i="71"/>
  <c r="AG22" i="71"/>
  <c r="F24" i="71"/>
  <c r="F22" i="71"/>
  <c r="P22" i="71"/>
  <c r="AJ31" i="71"/>
  <c r="D46" i="71"/>
  <c r="G20" i="71"/>
  <c r="G22" i="71"/>
  <c r="S22" i="71"/>
  <c r="L25" i="71"/>
  <c r="E46" i="71"/>
  <c r="I5" i="72"/>
  <c r="I6" i="72" s="1"/>
  <c r="V20" i="71"/>
  <c r="M23" i="71" s="1"/>
  <c r="J22" i="71"/>
  <c r="V22" i="71"/>
  <c r="V23" i="71" s="1"/>
  <c r="S23" i="71" l="1"/>
  <c r="Z24" i="71"/>
  <c r="AF24" i="71"/>
  <c r="P23" i="71"/>
  <c r="J23" i="71"/>
  <c r="F46" i="71"/>
  <c r="Q7" i="72"/>
  <c r="E19" i="70" l="1"/>
  <c r="C19" i="70"/>
  <c r="AN18" i="70"/>
  <c r="AM18" i="70"/>
  <c r="AL18" i="70"/>
  <c r="AK18" i="70"/>
  <c r="A18" i="70"/>
  <c r="AH16" i="70"/>
  <c r="AG16" i="70"/>
  <c r="AF16" i="70"/>
  <c r="AF17" i="70" s="1"/>
  <c r="AE16" i="70"/>
  <c r="AD16" i="70"/>
  <c r="AC16" i="70"/>
  <c r="AB16" i="70"/>
  <c r="AA16" i="70"/>
  <c r="Z16" i="70"/>
  <c r="Y17" i="70" s="1"/>
  <c r="Y16" i="70"/>
  <c r="X16" i="70"/>
  <c r="W16" i="70"/>
  <c r="V16" i="70"/>
  <c r="U16" i="70"/>
  <c r="U17" i="70" s="1"/>
  <c r="T16" i="70"/>
  <c r="S16" i="70"/>
  <c r="R16" i="70"/>
  <c r="Q16" i="70"/>
  <c r="P16" i="70"/>
  <c r="P17" i="70" s="1"/>
  <c r="O16" i="70"/>
  <c r="L16" i="70"/>
  <c r="K16" i="70"/>
  <c r="J16" i="70"/>
  <c r="I16" i="70"/>
  <c r="H16" i="70"/>
  <c r="G16" i="70"/>
  <c r="F16" i="70"/>
  <c r="E16" i="70"/>
  <c r="G19" i="70" s="1"/>
  <c r="D16" i="70"/>
  <c r="AN19" i="70" s="1"/>
  <c r="C16" i="70"/>
  <c r="AA17" i="70" l="1"/>
  <c r="Y19" i="70"/>
  <c r="L18" i="70"/>
  <c r="H18" i="70"/>
  <c r="D19" i="70"/>
  <c r="D20" i="70" s="1"/>
  <c r="G18" i="70"/>
  <c r="K18" i="70"/>
  <c r="AL19" i="70"/>
  <c r="E18" i="70"/>
  <c r="E20" i="70"/>
  <c r="M17" i="70"/>
  <c r="I20" i="70"/>
  <c r="C20" i="70"/>
  <c r="AL20" i="70"/>
  <c r="I18" i="70"/>
  <c r="J19" i="70"/>
  <c r="AM19" i="70"/>
  <c r="F18" i="70"/>
  <c r="J18" i="70"/>
  <c r="K19" i="70" s="1"/>
  <c r="S81" i="69"/>
  <c r="S80" i="69"/>
  <c r="S79" i="69"/>
  <c r="S78" i="69"/>
  <c r="S77" i="69"/>
  <c r="N44" i="69"/>
  <c r="AK12" i="69"/>
  <c r="AI12" i="69"/>
  <c r="AF12" i="69"/>
  <c r="AF10" i="69"/>
  <c r="F22" i="70" l="1"/>
  <c r="AF24" i="63"/>
  <c r="AF25" i="63" s="1"/>
  <c r="AE24" i="63"/>
  <c r="AE25" i="63" s="1"/>
  <c r="AD24" i="63"/>
  <c r="AG24" i="63" s="1"/>
  <c r="D24" i="63"/>
  <c r="A22" i="63"/>
  <c r="AF20" i="63"/>
  <c r="AE20" i="63"/>
  <c r="AD20" i="63"/>
  <c r="AG20" i="63" s="1"/>
  <c r="AF15" i="63"/>
  <c r="AE15" i="63"/>
  <c r="AD15" i="63"/>
  <c r="AG15" i="63" s="1"/>
  <c r="AG25" i="63" l="1"/>
  <c r="AD25" i="63"/>
  <c r="AG26" i="63" s="1"/>
  <c r="S1" i="22" l="1"/>
  <c r="S4" i="22"/>
  <c r="S2" i="22" s="1"/>
  <c r="T2" i="22" s="1"/>
  <c r="S3" i="22"/>
  <c r="C5" i="22"/>
  <c r="C10" i="22"/>
  <c r="D10" i="22"/>
  <c r="E10" i="22"/>
  <c r="F10" i="22"/>
  <c r="G10" i="22"/>
  <c r="H10" i="22"/>
  <c r="I10" i="22"/>
  <c r="J10" i="22"/>
  <c r="K10" i="22"/>
  <c r="L10" i="22"/>
  <c r="M10" i="22"/>
  <c r="C11" i="22"/>
  <c r="D11" i="22"/>
  <c r="E11" i="22"/>
  <c r="F11" i="22"/>
  <c r="G11" i="22"/>
  <c r="H11" i="22"/>
  <c r="I11" i="22"/>
  <c r="J11" i="22"/>
  <c r="K11" i="22"/>
  <c r="L11" i="22"/>
  <c r="M11" i="22"/>
  <c r="U2" i="22" l="1"/>
  <c r="C9" i="22"/>
  <c r="B9" i="22"/>
  <c r="C8" i="22"/>
  <c r="B8" i="22"/>
  <c r="V2" i="22" l="1"/>
  <c r="D9" i="22"/>
  <c r="D8" i="22"/>
  <c r="W2" i="22" l="1"/>
  <c r="E8" i="22"/>
  <c r="E9" i="22"/>
  <c r="X2" i="22" l="1"/>
  <c r="F8" i="22"/>
  <c r="F9" i="22"/>
  <c r="Y2" i="22" l="1"/>
  <c r="G9" i="22"/>
  <c r="G8" i="22"/>
  <c r="Z2" i="22" l="1"/>
  <c r="H9" i="22"/>
  <c r="H8" i="22"/>
  <c r="AA2" i="22" l="1"/>
  <c r="I9" i="22"/>
  <c r="I8" i="22"/>
  <c r="AB2" i="22" l="1"/>
  <c r="J8" i="22"/>
  <c r="J9" i="22"/>
  <c r="AC2" i="22" l="1"/>
  <c r="K8" i="22"/>
  <c r="K9" i="22"/>
  <c r="AD2" i="22" l="1"/>
  <c r="L9" i="22"/>
  <c r="M9" i="22"/>
  <c r="L8" i="22"/>
  <c r="M8" i="22"/>
  <c r="G23" i="63" l="1"/>
  <c r="G21" i="63"/>
  <c r="E46" i="63"/>
  <c r="F23" i="63"/>
  <c r="J21" i="63"/>
  <c r="I21" i="63"/>
  <c r="E21" i="63"/>
  <c r="E23" i="63"/>
  <c r="T21" i="63"/>
  <c r="K21" i="63"/>
  <c r="M23" i="63"/>
  <c r="M24" i="63"/>
  <c r="W21" i="63"/>
  <c r="M21" i="63"/>
  <c r="F21" i="63"/>
  <c r="D46" i="63"/>
  <c r="F46" i="63"/>
  <c r="O21" i="63"/>
  <c r="P21" i="63"/>
  <c r="S21" i="63"/>
  <c r="P24" i="63"/>
  <c r="P23" i="63"/>
  <c r="N21" i="63"/>
  <c r="Z24" i="63"/>
  <c r="Z21" i="63"/>
  <c r="X23" i="63"/>
  <c r="X21" i="63"/>
  <c r="U21" i="63"/>
  <c r="U23" i="63"/>
  <c r="W24" i="63"/>
  <c r="L21" i="63"/>
  <c r="H21" i="63"/>
  <c r="J23" i="63"/>
  <c r="J24" i="63"/>
  <c r="D21" i="63"/>
  <c r="A23" i="63"/>
  <c r="T24" i="63"/>
  <c r="R21" i="63"/>
  <c r="R23" i="63"/>
  <c r="AA23" i="63"/>
  <c r="V21" i="63"/>
  <c r="Y21" i="63"/>
</calcChain>
</file>

<file path=xl/comments1.xml><?xml version="1.0" encoding="utf-8"?>
<comments xmlns="http://schemas.openxmlformats.org/spreadsheetml/2006/main">
  <authors>
    <author>LUIS HERNANDO VELANDIA GOMEZ</author>
    <author>xsalazar</author>
  </authors>
  <commentList>
    <comment ref="A4" authorId="0" shapeId="0">
      <text>
        <r>
          <rPr>
            <b/>
            <sz val="9"/>
            <color indexed="81"/>
            <rFont val="Tahoma"/>
            <family val="2"/>
          </rPr>
          <t>Corresponde a la fecha de aprobación o modificación del Plan de Acción</t>
        </r>
      </text>
    </comment>
    <comment ref="A5" authorId="1" shapeId="0">
      <text>
        <r>
          <rPr>
            <sz val="8"/>
            <color indexed="81"/>
            <rFont val="Tahoma"/>
            <family val="2"/>
          </rPr>
          <t>(1) Corresponde a la fecha de corte en la cual se realiza el seguimiento</t>
        </r>
        <r>
          <rPr>
            <sz val="8"/>
            <color indexed="81"/>
            <rFont val="Tahoma"/>
            <family val="2"/>
          </rPr>
          <t xml:space="preserve">
</t>
        </r>
      </text>
    </comment>
    <comment ref="S7" authorId="0" shapeId="0">
      <text>
        <r>
          <rPr>
            <b/>
            <sz val="9"/>
            <color indexed="81"/>
            <rFont val="Tahoma"/>
            <family val="2"/>
          </rPr>
          <t xml:space="preserve">Únicamente diligencie las columnas del numerador o denominador del periodo respectivo </t>
        </r>
      </text>
    </comment>
    <comment ref="B8" authorId="0" shapeId="0">
      <text>
        <r>
          <rPr>
            <b/>
            <sz val="9"/>
            <color indexed="81"/>
            <rFont val="Tahoma"/>
            <family val="2"/>
          </rPr>
          <t>Registre el No. de objetivo de acuerdo con el Plan Estratégico de la Entidad al cual le apunta la actividad.</t>
        </r>
      </text>
    </comment>
    <comment ref="C8" authorId="0" shapeId="0">
      <text>
        <r>
          <rPr>
            <b/>
            <sz val="9"/>
            <color indexed="81"/>
            <rFont val="Tahoma"/>
            <family val="2"/>
          </rPr>
          <t>Registre el No. de la estrategia de acuerdo con el Plan Estratégico de la Entidad al cual le apunta la actividad.</t>
        </r>
      </text>
    </comment>
    <comment ref="D8" authorId="1" shapeId="0">
      <text>
        <r>
          <rPr>
            <sz val="8"/>
            <color indexed="81"/>
            <rFont val="Tahoma"/>
            <family val="2"/>
          </rPr>
          <t>(5) Registre el proceso del SIG que se quiere medir</t>
        </r>
      </text>
    </comment>
    <comment ref="E8" authorId="1" shapeId="0">
      <text>
        <r>
          <rPr>
            <sz val="8"/>
            <color indexed="81"/>
            <rFont val="Tahoma"/>
            <family val="2"/>
          </rPr>
          <t xml:space="preserve">(6) Registre la dependencia responsable encargada de ejecutar la actividad </t>
        </r>
        <r>
          <rPr>
            <sz val="8"/>
            <color indexed="81"/>
            <rFont val="Tahoma"/>
            <family val="2"/>
          </rPr>
          <t xml:space="preserve">
</t>
        </r>
      </text>
    </comment>
    <comment ref="F8" authorId="1" shapeId="0">
      <text>
        <r>
          <rPr>
            <sz val="8"/>
            <color indexed="81"/>
            <rFont val="Tahoma"/>
            <family val="2"/>
          </rPr>
          <t>(7) Describa la actividad a ejecutar</t>
        </r>
        <r>
          <rPr>
            <sz val="8"/>
            <color indexed="81"/>
            <rFont val="Tahoma"/>
            <family val="2"/>
          </rPr>
          <t xml:space="preserve">
</t>
        </r>
      </text>
    </comment>
    <comment ref="G8" authorId="1" shapeId="0">
      <text>
        <r>
          <rPr>
            <sz val="8"/>
            <color indexed="81"/>
            <rFont val="Tahoma"/>
            <family val="2"/>
          </rPr>
          <t>(10) fecha limite de ejecución de la actividad</t>
        </r>
        <r>
          <rPr>
            <sz val="8"/>
            <color indexed="81"/>
            <rFont val="Tahoma"/>
            <family val="2"/>
          </rPr>
          <t xml:space="preserve">
</t>
        </r>
      </text>
    </comment>
    <comment ref="H8" authorId="0" shapeId="0">
      <text>
        <r>
          <rPr>
            <b/>
            <sz val="9"/>
            <color indexed="81"/>
            <rFont val="Tahoma"/>
            <family val="2"/>
          </rPr>
          <t>Utilice lista desplegable</t>
        </r>
        <r>
          <rPr>
            <sz val="9"/>
            <color indexed="81"/>
            <rFont val="Tahoma"/>
            <family val="2"/>
          </rPr>
          <t xml:space="preserve">
</t>
        </r>
      </text>
    </comment>
    <comment ref="I8" authorId="0" shapeId="0">
      <text>
        <r>
          <rPr>
            <b/>
            <sz val="9"/>
            <color indexed="81"/>
            <rFont val="Tahoma"/>
            <family val="2"/>
          </rPr>
          <t>Establece la identidad del indicador, por lo tanto, debe hacerse en la forma sencilla y de acuerdo con la actividad que se quiere medir. Debe ser el nombre definido en la hoja de vida del indicador.</t>
        </r>
      </text>
    </comment>
    <comment ref="J8" authorId="0" shapeId="0">
      <text>
        <r>
          <rPr>
            <b/>
            <sz val="9"/>
            <color indexed="81"/>
            <rFont val="Tahoma"/>
            <family val="2"/>
          </rPr>
          <t>Señala la razón de ser del indicador y lo que se quiere medir al efectuar el seguimiento.</t>
        </r>
      </text>
    </comment>
    <comment ref="L8" authorId="1" shapeId="0">
      <text>
        <r>
          <rPr>
            <sz val="8"/>
            <color indexed="81"/>
            <rFont val="Tahoma"/>
            <family val="2"/>
          </rPr>
          <t>(9) Magnitud referencia para la medición</t>
        </r>
        <r>
          <rPr>
            <sz val="8"/>
            <color indexed="81"/>
            <rFont val="Tahoma"/>
            <family val="2"/>
          </rPr>
          <t xml:space="preserve">
</t>
        </r>
      </text>
    </comment>
    <comment ref="M8" authorId="0" shapeId="0">
      <text>
        <r>
          <rPr>
            <b/>
            <sz val="9"/>
            <color indexed="81"/>
            <rFont val="Tahoma"/>
            <family val="2"/>
          </rPr>
          <t>Valor inicial del indicador que se toma como referencia para comparar el avance del objetivo. Si el indicador se formula por primera vez, podría suceder que no exista un valor base. Una vez realizad la medición se tomará como línea base.</t>
        </r>
      </text>
    </comment>
    <comment ref="N8" authorId="0" shapeId="0">
      <text>
        <r>
          <rPr>
            <b/>
            <sz val="9"/>
            <color indexed="81"/>
            <rFont val="Tahoma"/>
            <family val="2"/>
          </rPr>
          <t>Si la periodicidad de medada en trimestral distribuya la meta en 4 periodos; semestral en 2 y anual en uno</t>
        </r>
      </text>
    </comment>
    <comment ref="O8" authorId="0" shapeId="0">
      <text>
        <r>
          <rPr>
            <b/>
            <sz val="9"/>
            <color indexed="81"/>
            <rFont val="Tahoma"/>
            <family val="2"/>
          </rPr>
          <t>Determine metas de periodo en coherencia con la periodicidad de seguimiento del indicador</t>
        </r>
      </text>
    </comment>
    <comment ref="AE8" authorId="0" shapeId="0">
      <text>
        <r>
          <rPr>
            <b/>
            <sz val="9"/>
            <color indexed="81"/>
            <rFont val="Tahoma"/>
            <family val="2"/>
          </rPr>
          <t xml:space="preserve">Se suman los resultados parciales y se divide por la meta anual </t>
        </r>
      </text>
    </comment>
    <comment ref="AF8" authorId="0" shapeId="0">
      <text>
        <r>
          <rPr>
            <b/>
            <sz val="9"/>
            <color indexed="81"/>
            <rFont val="Tahoma"/>
            <family val="2"/>
          </rPr>
          <t xml:space="preserve">Se toma como referencia el resultado acumulado Vs los siguientes parámetros:
* Indicador de Eficacia y efectividad
Mínimo: &lt;80%
Aceptable. &gt;=80 y &lt;90%.
Satisfactorio: &gt;=90
Indicador de Eficiencia: Para cada Indicador se debe formular según línea base
</t>
        </r>
      </text>
    </comment>
    <comment ref="AG8" authorId="0" shapeId="0">
      <text>
        <r>
          <rPr>
            <b/>
            <sz val="9"/>
            <color indexed="81"/>
            <rFont val="Tahoma"/>
            <family val="2"/>
          </rPr>
          <t>Los responsables del análisis del indicador con base en la información registrada en las variables u el cálculo del mismo, deben reportar en este campo la justificación de los resultados obtenidos, conforme a la periodicidad de medición del indicador, señalando si lo que se buscaba lograr se cumplió o no y por qué y qué significa el resultado obtenido. (Rango de cumplimiento, porcentaje alcanzado y por lograr).</t>
        </r>
      </text>
    </comment>
    <comment ref="AI9" authorId="1" shapeId="0">
      <text>
        <r>
          <rPr>
            <sz val="8"/>
            <color indexed="81"/>
            <rFont val="Tahoma"/>
            <family val="2"/>
          </rPr>
          <t xml:space="preserve">La determinación del rango Mínimo no debe ser mayor a 20 puntos porcentuales por debajo la meta. 
</t>
        </r>
      </text>
    </comment>
  </commentList>
</comments>
</file>

<file path=xl/sharedStrings.xml><?xml version="1.0" encoding="utf-8"?>
<sst xmlns="http://schemas.openxmlformats.org/spreadsheetml/2006/main" count="1010" uniqueCount="510">
  <si>
    <t>MÍNIMO</t>
  </si>
  <si>
    <t>INDICE DE INDICADORES</t>
  </si>
  <si>
    <t>Fecha actual</t>
  </si>
  <si>
    <t>Tabla 12 ultimos meses</t>
  </si>
  <si>
    <t>fila dato</t>
  </si>
  <si>
    <t>Fila mes</t>
  </si>
  <si>
    <t>columna inic</t>
  </si>
  <si>
    <t>columna dato</t>
  </si>
  <si>
    <t>MES</t>
  </si>
  <si>
    <t>INDIC.</t>
  </si>
  <si>
    <t>MIN</t>
  </si>
  <si>
    <t>MAX</t>
  </si>
  <si>
    <t>CUMPLIMIENTO DE OBJETIVOS</t>
  </si>
  <si>
    <t>HOJA DE VIDA</t>
  </si>
  <si>
    <t>ACTIVIDAD</t>
  </si>
  <si>
    <t>ACEPTABLE</t>
  </si>
  <si>
    <t>SATISFACTORIO</t>
  </si>
  <si>
    <t>FORMULACION</t>
  </si>
  <si>
    <t>SEGUIMIENTO</t>
  </si>
  <si>
    <t>RANGOS DE CALIFICACIÓN (16)</t>
  </si>
  <si>
    <t>METAS</t>
  </si>
  <si>
    <t>Numerador</t>
  </si>
  <si>
    <t>Resultado</t>
  </si>
  <si>
    <t>ANÁLISIS</t>
  </si>
  <si>
    <t>INDICADOR</t>
  </si>
  <si>
    <t>Página x de x</t>
  </si>
  <si>
    <t>1º Trim</t>
  </si>
  <si>
    <t>2º Trim</t>
  </si>
  <si>
    <t>3º Trim</t>
  </si>
  <si>
    <t>4º Trim</t>
  </si>
  <si>
    <t>1º Trimestre</t>
  </si>
  <si>
    <t>2º Trimestre</t>
  </si>
  <si>
    <t>3º Trimestre</t>
  </si>
  <si>
    <t>4º Trimestre</t>
  </si>
  <si>
    <t>PLAN
ESTRATÉGICO</t>
  </si>
  <si>
    <t>Eficacia</t>
  </si>
  <si>
    <t>Efectividad</t>
  </si>
  <si>
    <t>Eficiencia</t>
  </si>
  <si>
    <t>No
(3)</t>
  </si>
  <si>
    <t>Objetivo
(4)</t>
  </si>
  <si>
    <t>Estrategia
(5)</t>
  </si>
  <si>
    <t>Proceso
(6)</t>
  </si>
  <si>
    <t>RESULTADO DEL INDICADOR (18)</t>
  </si>
  <si>
    <t>Resultado acumulado con respecto a la meta
(19)</t>
  </si>
  <si>
    <t>RANGO DE CALIFICACIÓN DEL RESULTADO
(20)</t>
  </si>
  <si>
    <t>ANÁLISIS DEL RESULTADO
(21)</t>
  </si>
  <si>
    <t>Fecha de ejecución
(9)</t>
  </si>
  <si>
    <t>TIPO
Eficacia
Efectividad Eficiencia 
(10)</t>
  </si>
  <si>
    <t>Nombre
(11)</t>
  </si>
  <si>
    <t>Objetivo
(12)</t>
  </si>
  <si>
    <t>Fórmula
(13)</t>
  </si>
  <si>
    <t>Unidad de medida
(14)</t>
  </si>
  <si>
    <t>Línea base
(15)</t>
  </si>
  <si>
    <t>Meta Anual
(16)</t>
  </si>
  <si>
    <t>Metas de periodo (17)</t>
  </si>
  <si>
    <t>Oficina Asesora Jurídica</t>
  </si>
  <si>
    <t>Realizar las actuaciones administrativas y judiciales pertinentes para ejercer la defensa de los intereses litigiosos de la Entidad.</t>
  </si>
  <si>
    <t>Medir el cumplimiento en la representación administrativa y judicial de la Entidad</t>
  </si>
  <si>
    <t>3.1</t>
  </si>
  <si>
    <t>Asesorar a las dependencias y comités en el cumplimiento de actividades propias de los procesos del sistema integrado de gestión.</t>
  </si>
  <si>
    <t>Medir el cumplimiento en las asesorías requeridas a la Oficina Asesora Jurídica</t>
  </si>
  <si>
    <t>3.2</t>
  </si>
  <si>
    <t>Subdirección de Servicios Generales</t>
  </si>
  <si>
    <t>Nivel de  cumplimiento de las Transferencias  documentales primarias</t>
  </si>
  <si>
    <t xml:space="preserve">No. de Transferencias primarias recibidas en el  período de análisis * 100 / Total Transferencias primarias programadas </t>
  </si>
  <si>
    <t>NA</t>
  </si>
  <si>
    <t>Realizar encuestas con el fin de medir la percepción de los clientes internos  frente a los servicios ofrecidos por el Proceso de Gestión Documental</t>
  </si>
  <si>
    <t>Nivel de satisfacción del cliente interno frente a los servicios ofrecidos por el Proceso de Gestión Documental</t>
  </si>
  <si>
    <t>No. de encuestados usuarios del servicio que califican como satisfactorio la prestación del mismo * 100/ Total de usuarios encuestados que califican el servicio del Proceso de Gestión Documental.</t>
  </si>
  <si>
    <t>2.3</t>
  </si>
  <si>
    <t>Dirección de Participación Ciudadana y Desarrollo Local</t>
  </si>
  <si>
    <t>%</t>
  </si>
  <si>
    <t xml:space="preserve"> - </t>
  </si>
  <si>
    <t>2.1</t>
  </si>
  <si>
    <t>Dirección de Apoyo al Despacho</t>
  </si>
  <si>
    <t>2.2</t>
  </si>
  <si>
    <t>Implementación mecanismos de control social a la gestión pública.</t>
  </si>
  <si>
    <t>Medir el cumplimiento de las actividades de control social programadas.</t>
  </si>
  <si>
    <t>No. De actividades  que incluyen  mecanismos de control social e instrumentos de interacción a la gestión pública ejecutadas *100 / Total de actividades que  incluyen mecanismos de control social e instrumentos de interacción a la gestión pública programadas.</t>
  </si>
  <si>
    <t>2.4</t>
  </si>
  <si>
    <t>Nivel de cumplimiento en la Rendición de cuentas de la Contraloría de Bogotá.</t>
  </si>
  <si>
    <t>Medir el cumplimiento de la Rendición de cuentas donde  de manera efectiva y oportuna se informa a la ciudadanía sobre los resultados de la gestión desarrollada por la Contraloría de Bogotá, D.C.</t>
  </si>
  <si>
    <t>Emitir reportes sobre las causas más frecuentes de los derechos de petición tramitados por las áreas misionales de la entidad.(3)</t>
  </si>
  <si>
    <t>No. de Reportes emitidos* 100 / Reportes programados (3)</t>
  </si>
  <si>
    <t>Emitir publicaciones que contengan el resultado de las diferentes actividades de la Contraloría de Bogotá para el apoyo técnico del control político que realiza el Concejo de Bogotá.(3)</t>
  </si>
  <si>
    <t>No. de Boletines entregados * 100 / Boletines programados (3)</t>
  </si>
  <si>
    <t>Oficina Asesora de Comunicaciones</t>
  </si>
  <si>
    <t>Adelantar campañas de comunicación con componente interno y externo,  que permita fortalecer la imagen institucional y  divulgar la gestión de la Contraloría de Bogotá.</t>
  </si>
  <si>
    <t xml:space="preserve">Eficacia </t>
  </si>
  <si>
    <t>Verificar el cumplimiento de las campañas de comunicación.</t>
  </si>
  <si>
    <t>No. de campañas de comunicación  ejecutadas *100/ No. de campañas de comunicación programadas (6).</t>
  </si>
  <si>
    <t>&lt;=80%</t>
  </si>
  <si>
    <t>Realizar encuesta con el fin de conocer la percepción de los funcionarios de la entidad frente a las campañas de comunicación, encaminadas a conocer y posicionar los canales de comunicación  de la entidad.</t>
  </si>
  <si>
    <t xml:space="preserve">No. de funcionarios encuestados que tienen percepción positiva sobre las campañas de comunicación ejecutadas   * 100/ Total de funcionarios encuestados.  </t>
  </si>
  <si>
    <t xml:space="preserve"> -</t>
  </si>
  <si>
    <t>Medir la eficacia en la socialización de los resultados de la Rendición de Cuentas</t>
  </si>
  <si>
    <t>Responsabilidad Fiscal y Jurisdicción Coactiva</t>
  </si>
  <si>
    <t>Evitar la inactividad procesal</t>
  </si>
  <si>
    <t>Pesos</t>
  </si>
  <si>
    <t>1.2</t>
  </si>
  <si>
    <t>4.1</t>
  </si>
  <si>
    <t>Subdirección de Carrera Administrativa</t>
  </si>
  <si>
    <t>Subdirección de Gestión del Talento Humano</t>
  </si>
  <si>
    <t>Sensibilizar a los Servidores Públicos de la entidad mediante escritos, comunicados y/o  elementos informativos sobre temas relacionados con situaciones administrativas laborales, a efecto de lograr mayor efectividad en la Administración del Talento Humano en la Contraloría de Bogotá, D. C.</t>
  </si>
  <si>
    <t>Nivel de cumplimiento en la  emisión de  los escritos, comunicados y/o  elementos  informativos sobre situaciones administrativas laborales</t>
  </si>
  <si>
    <t>Medir el cumplimiento de la emisión de los escritos, comunicados y/o  elementos informativos sobre situaciones administrativas laborales.</t>
  </si>
  <si>
    <t>No. De escritos, comunicados y/o  elementos  informativos emitidos*100/ Total de escritos, comunicados y/o  elementos  programados (8)</t>
  </si>
  <si>
    <t>4.2</t>
  </si>
  <si>
    <t>Subdirección de Capacitación y Cooperación Técnica</t>
  </si>
  <si>
    <t>Oficina de Asuntos Disciplinarios</t>
  </si>
  <si>
    <t>Medir el cumplimiento de la emisión de boletines con las políticas del régimen disciplinario</t>
  </si>
  <si>
    <t>No. De boletines emitidos*100/ Total de boletines programados (4)</t>
  </si>
  <si>
    <t>Nivel de cumplimiento de  las Actividades de Sensibilización.</t>
  </si>
  <si>
    <t>Medir el cumplimiento de la realización de las Actividades  de Sensibilización</t>
  </si>
  <si>
    <t>-</t>
  </si>
  <si>
    <t>4.3</t>
  </si>
  <si>
    <t>Subdirección de Bienestar Social</t>
  </si>
  <si>
    <t>4.4</t>
  </si>
  <si>
    <t>1.3</t>
  </si>
  <si>
    <t>1.4</t>
  </si>
  <si>
    <t>Elaborar la Revista "Bogotá Económica", con el desarrollo de temáticas relacionadas con la realidad económica, social y ambiental de Bogotá D. C.</t>
  </si>
  <si>
    <t xml:space="preserve">Nivel de Cumplimiento en la elaboración de la Revista "Bogotá Económica"
</t>
  </si>
  <si>
    <t xml:space="preserve">Medir el cumplimiento en la elaboración de la revista "Bogotá Económica" </t>
  </si>
  <si>
    <t>Revista elaborada.
SI=100%
NO=0%</t>
  </si>
  <si>
    <t>Direccionamiento Estratégico</t>
  </si>
  <si>
    <t>Dirección de Planeación</t>
  </si>
  <si>
    <t xml:space="preserve"> _</t>
  </si>
  <si>
    <t>1.1</t>
  </si>
  <si>
    <t>Direcciones Sectoriales de Fiscalización</t>
  </si>
  <si>
    <t>Evaluar la gestión fiscal de los sujetos de control de  su competencia.</t>
  </si>
  <si>
    <t>Cobertura en la vigilancia y control a la gestión fiscal del D.C.</t>
  </si>
  <si>
    <t>Medir la cobertura del control fiscal en los sujetos de control y particulares que manejan fondos o bienes del Distrito Capital.</t>
  </si>
  <si>
    <t># de factores actualizados *100 / # de factores vigentes</t>
  </si>
  <si>
    <t>No. Hallazgos fiscales determinados en la vigencia trasladados a la Dirección de RFJC  en los términos establecidos * 100 / No. Hallazgos fiscales registrados en informes finales de auditoria comunicados en la vigencia.</t>
  </si>
  <si>
    <t>Direcciones Sectoriales</t>
  </si>
  <si>
    <t>Dirección de Reacción Inmediata</t>
  </si>
  <si>
    <t>Realizar actuaciones de control fiscal que aseguren una reacción inmediata efectiva</t>
  </si>
  <si>
    <t>Eficacia en la realización de actuaciones del DRI</t>
  </si>
  <si>
    <t>Direcciones Sectoriales Y Dirección de Reacción Inmediata</t>
  </si>
  <si>
    <t>Tramitar las Indagaciones preliminares atendiendo lo establecido en la  Ley 610 de 2000.</t>
  </si>
  <si>
    <t>Oportunidad en el tramite de las Indagaciones Preliminares Terminadas</t>
  </si>
  <si>
    <t>Medir el tiempo que se utiliza para el trámite de la Indagación Preliminar.</t>
  </si>
  <si>
    <t>Días</t>
  </si>
  <si>
    <t>1.5</t>
  </si>
  <si>
    <t xml:space="preserve"> </t>
  </si>
  <si>
    <t>Dirección de Tecnologías de la Información y las Comunicaciones</t>
  </si>
  <si>
    <t>Implementar  y/o actualizar 10 soluciones tecnológicas (hardware y/o software) que permitan mejorar la gestión de los procesos y la generación de servicios y productos con mayor calidad y oportunidad en la Entidad.</t>
  </si>
  <si>
    <t>Nivel de cumplimiento en la implementación y/o  actualización de soluciones tecnológicas.</t>
  </si>
  <si>
    <t xml:space="preserve">Medir el avance en la implementación  y/o actualización de soluciones tecnológicas que fortalezcan la infraestructura tecnológica de la CB. </t>
  </si>
  <si>
    <t>Número de soluciones tecnológicas implementadas  y/o  actualizadas   * 100/ Número de soluciones tecnológicas programadas a implementar y/o actualizar</t>
  </si>
  <si>
    <t>5.2</t>
  </si>
  <si>
    <t>5.3</t>
  </si>
  <si>
    <t>5.1</t>
  </si>
  <si>
    <t>Evaluación y Control</t>
  </si>
  <si>
    <t>Oficina de Control Interno</t>
  </si>
  <si>
    <t>Ejecutar  las auditorías internas  establecidas en el Programa Anual de Auditorías Internas</t>
  </si>
  <si>
    <t xml:space="preserve">Nivel de Cumplimiento  auditorías internas  </t>
  </si>
  <si>
    <t xml:space="preserve">Medir el cumplimiento en la ejecución de las auditorías internas programadas en el PAAI de la vigencia </t>
  </si>
  <si>
    <t>Nivel de  cumplimiento de los planes de Mejoramiento</t>
  </si>
  <si>
    <t>Verificar el Mapa de Riesgos por procesos, según lo  establecido  en el Programa Anual de Auditorías Internas</t>
  </si>
  <si>
    <t>4.5</t>
  </si>
  <si>
    <t>Gestión Administrativa y Financiera</t>
  </si>
  <si>
    <t>Subdirección Financiera</t>
  </si>
  <si>
    <t>Realizar  el seguimiento a la Ejecución Presupuestal.</t>
  </si>
  <si>
    <t>Nivel de cumplimiento en el seguimiento a la ejecución Presupuestal</t>
  </si>
  <si>
    <t>Medir el cumplimiento en el seguimiento a la ejecución presupuestal.</t>
  </si>
  <si>
    <t xml:space="preserve">Valor total compromisos presupuestales * 100 / Total Presupuesto definitivo de la vigencia </t>
  </si>
  <si>
    <t xml:space="preserve">Realizar  control y seguimiento de los recursos para el pago de las obligaciones financieras  </t>
  </si>
  <si>
    <t>Nivel de cumplimiento en el seguimiento a la  Ejecución del PAC</t>
  </si>
  <si>
    <t xml:space="preserve">Valor  ejecutado del PAC * 100/ Total del PAC programado. </t>
  </si>
  <si>
    <t>Reportar la información de los Estados Financieros de manera oportuna y confiable a SHD (4 Estados Financieros).</t>
  </si>
  <si>
    <t>Nivel de cumplimiento en el  reporte de los Estados Financieros.</t>
  </si>
  <si>
    <t>Medir el cumplimiento en el reporte de la información de los Estados Financieros.</t>
  </si>
  <si>
    <t xml:space="preserve">Estados Financieros reportados * 100/ Estados Financieros a reportar </t>
  </si>
  <si>
    <t>Subdirección de Contratación</t>
  </si>
  <si>
    <t xml:space="preserve">Nivel de cumplimiento en la ejecución del Plan Anual de Adquisiciones. </t>
  </si>
  <si>
    <t>Medir la eficacia en la ejecución del Plan Anual de Adquisiciones de la Contraloría de Bogotá.</t>
  </si>
  <si>
    <t>Número de contratos suscritos previstos en el PAA * 100/Total de contratos a suscribir proyectados en el PAA</t>
  </si>
  <si>
    <t xml:space="preserve">Subdirección de Servicios Generales </t>
  </si>
  <si>
    <t>Realizar  encuestas con el fin de medir la percepción de los  clientes internos atendidos  frente a la provisión del servicio de transporte.</t>
  </si>
  <si>
    <t>Nivel de satisfacción del cliente interno en la provisión de servicios de transporte</t>
  </si>
  <si>
    <t>Medir el nivel de satisfacción de los clientes internos atendidos  frente a la provisión del servicio de transporte</t>
  </si>
  <si>
    <t>No. de encuestados usuarios del servicio que califican como satisfactorio la prestación del servicio * 100% / Total de encuestados que calificaron el servicio de transporte.</t>
  </si>
  <si>
    <t>Realizar  encuesta con el fin de medir la percepción de los de los clientes internos atendidos    frente a la provisión del servicio de Aseo y Cafetería.</t>
  </si>
  <si>
    <t>No. de encuestados que califican como satisfactorio  la prestación del servicio *100% / Total de encuestados que calificaron el servicio de aseo y cafetería</t>
  </si>
  <si>
    <t>Subdirección de Recursos Materiales</t>
  </si>
  <si>
    <t>Tramitar las solicitudes para el suministro de elementos de consumo.</t>
  </si>
  <si>
    <t>Medir la oportunidad en el tiempo de atención de las solicitudes de   elementos de consumo.</t>
  </si>
  <si>
    <t>Promedio de tiempo utilizado en  atender las solicitudes de suministro de elementos de consumo,  desde la fecha de solicitud hasta la atención del mismo.</t>
  </si>
  <si>
    <t>Ejecutar los recursos asignados a la meta No. 1 del proyecto de inversión 1196, Adecuar sedes y áreas de trabajo de la Contraloría de Bogotá.</t>
  </si>
  <si>
    <t>Nivel de cumplimiento en la ejecución de los recursos de la meta 1 del proyecto de inversión 1196.</t>
  </si>
  <si>
    <t>Medir la eficacia en la ejecución de los recursos asignados a la meta 1 del proyecto de inversión 1196.</t>
  </si>
  <si>
    <t xml:space="preserve">Recursos Ejecutados *100 / Total de recursos asignados a la meta 1. </t>
  </si>
  <si>
    <t>Código formato: PDE-01-003</t>
  </si>
  <si>
    <t>Código documento: PDE-01
Versión 12.0</t>
  </si>
  <si>
    <t>Nivel de cumplimiento en la representación administrativa y judicial de la Entidad.</t>
  </si>
  <si>
    <t>Nivel de cumplimiento en la  asesoría a dependencias y comités institucionales</t>
  </si>
  <si>
    <t>Nivel de cumplimiento en la  emisión de  boletines con las políticas del régimen disciplinario.</t>
  </si>
  <si>
    <t>Gestión Documental</t>
  </si>
  <si>
    <t>Conocer la opinión de los usuarios en relación con los  servicios prestados por el Proceso de Gestión Documental</t>
  </si>
  <si>
    <t>Ejecutar los contratos previstos en cumplimiento de la Meta 3 del proyecto de inversión 1195 del Plan de Desarrollo 2016-2020 "Bogotá mejor para todos", relacionado con intervenir 100% el acervo documental de la Contraloría de Bogotá D.C. (Identificación, Organización, Clasificación y Depuración).</t>
  </si>
  <si>
    <t>Nivel de cumplimiento en la ejecución de los recursos previstos en la meta 3 del proyecto de inversión 1195 del Plan de Desarrollo 2016-2020 "Bogotá mejor para todos".</t>
  </si>
  <si>
    <t>Medir la eficacia en la ejecución de los recursos asignados a la meta 3 del proyecto de inversión 1195 del Plan de Desarrollo 2016-2020 "Bogotá mejor para todos"..</t>
  </si>
  <si>
    <t>Total de los recursos comprometidos de la meta 3 proyecto de inversión 1195 * 100/Total de recursos presupuestales asignados a la meta 3 del proyecto de inversión 1195 del Plan de Desarrollo 2016-2020 "Bogotá mejor para todos".</t>
  </si>
  <si>
    <t>Dependencia responsable
(7)</t>
  </si>
  <si>
    <t>Denominador</t>
  </si>
  <si>
    <t>Tics</t>
  </si>
  <si>
    <t>TICs</t>
  </si>
  <si>
    <t>Comunicación Estratégica</t>
  </si>
  <si>
    <t>Participación Ciudadana</t>
  </si>
  <si>
    <t>Estudio de Economía y P.P.</t>
  </si>
  <si>
    <t>Vigilancia y Control</t>
  </si>
  <si>
    <t>Gestión Jurídica</t>
  </si>
  <si>
    <t>Gestión del Talento Humano</t>
  </si>
  <si>
    <t>Gestión Financiera</t>
  </si>
  <si>
    <t>Gestión Contractual</t>
  </si>
  <si>
    <t>Gestión de Recursos Físicos</t>
  </si>
  <si>
    <t xml:space="preserve">TOTAL </t>
  </si>
  <si>
    <t>PROCESOS</t>
  </si>
  <si>
    <t>Objetivo 1</t>
  </si>
  <si>
    <t>Objetivo 2</t>
  </si>
  <si>
    <t>Objetivo 3</t>
  </si>
  <si>
    <t xml:space="preserve">EFICACIA </t>
  </si>
  <si>
    <t>EFICIENCIA</t>
  </si>
  <si>
    <t>EFECTIVIDAD</t>
  </si>
  <si>
    <t>Objetivo</t>
  </si>
  <si>
    <t>Estrategia</t>
  </si>
  <si>
    <t>Satisfactorio</t>
  </si>
  <si>
    <t>Aceptable</t>
  </si>
  <si>
    <t xml:space="preserve"> Minimo</t>
  </si>
  <si>
    <t>TOTAL</t>
  </si>
  <si>
    <t>PROCESO</t>
  </si>
  <si>
    <t>S</t>
  </si>
  <si>
    <t>A</t>
  </si>
  <si>
    <t>M</t>
  </si>
  <si>
    <t>1.6</t>
  </si>
  <si>
    <t xml:space="preserve">Responsabilidad Fiscal </t>
  </si>
  <si>
    <t>1.8</t>
  </si>
  <si>
    <t>SUB-TOTAL</t>
  </si>
  <si>
    <t>2. Hacer efectivo el resarcimiento del daño causado al erario distrital.</t>
  </si>
  <si>
    <t>3. Posicionar la imagen de la Contraloría de Bogotá</t>
  </si>
  <si>
    <t>3.3</t>
  </si>
  <si>
    <t>Total</t>
  </si>
  <si>
    <t>CUMPLIMIENTO</t>
  </si>
  <si>
    <t>Gestión del talento humano</t>
  </si>
  <si>
    <t>Gestión documental</t>
  </si>
  <si>
    <t>Objetivo 4</t>
  </si>
  <si>
    <t>Objetivo 5</t>
  </si>
  <si>
    <r>
      <t>No</t>
    </r>
    <r>
      <rPr>
        <b/>
        <sz val="12"/>
        <rFont val="Arial"/>
        <family val="2"/>
      </rPr>
      <t xml:space="preserve">. Indicador </t>
    </r>
  </si>
  <si>
    <t>Mínimo</t>
  </si>
  <si>
    <t>1. Fortalecer la vigilancia y control a la gestión fiscal</t>
  </si>
  <si>
    <t>Indicador</t>
  </si>
  <si>
    <t>2. Vincular a la ciudadanía al ejercicio del control fiscal</t>
  </si>
  <si>
    <t>Gestión Administrativa</t>
  </si>
  <si>
    <t>3. Orientar la gestión de la entidad hacia el mejoramiento continuo</t>
  </si>
  <si>
    <t>4. Fortalecer la capacidad institucional</t>
  </si>
  <si>
    <t>5. Estar a la vanguardia de las tecnologías  de la información y las comunicaciones</t>
  </si>
  <si>
    <t>Act.</t>
  </si>
  <si>
    <r>
      <t>No</t>
    </r>
    <r>
      <rPr>
        <b/>
        <sz val="12"/>
        <rFont val="Arial"/>
        <family val="2"/>
      </rPr>
      <t xml:space="preserve">. Indicadores </t>
    </r>
  </si>
  <si>
    <t>1. Fortalecer la función de vigilancia a la gestión fiscal.</t>
  </si>
  <si>
    <r>
      <rPr>
        <b/>
        <u/>
        <sz val="10"/>
        <rFont val="Arial"/>
        <family val="2"/>
      </rPr>
      <t>Objetivo 2</t>
    </r>
    <r>
      <rPr>
        <b/>
        <sz val="10"/>
        <rFont val="Arial"/>
        <family val="2"/>
      </rPr>
      <t xml:space="preserve">
Vincular a la ciudadanía al ejercicio del control fiscal</t>
    </r>
  </si>
  <si>
    <r>
      <rPr>
        <b/>
        <u/>
        <sz val="10"/>
        <rFont val="Arial"/>
        <family val="2"/>
      </rPr>
      <t>Objetivo 3</t>
    </r>
    <r>
      <rPr>
        <b/>
        <sz val="10"/>
        <rFont val="Arial"/>
        <family val="2"/>
      </rPr>
      <t xml:space="preserve">
Orientar la gestión de la entidad hacia el mejoramiento continuo</t>
    </r>
  </si>
  <si>
    <r>
      <rPr>
        <b/>
        <u/>
        <sz val="10"/>
        <rFont val="Arial"/>
        <family val="2"/>
      </rPr>
      <t>Objetivo 4</t>
    </r>
    <r>
      <rPr>
        <b/>
        <sz val="10"/>
        <rFont val="Arial"/>
        <family val="2"/>
      </rPr>
      <t xml:space="preserve">
Fortalecer la capacidad institucional</t>
    </r>
  </si>
  <si>
    <r>
      <rPr>
        <b/>
        <u/>
        <sz val="10"/>
        <rFont val="Arial"/>
        <family val="2"/>
      </rPr>
      <t>Objetivo 5</t>
    </r>
    <r>
      <rPr>
        <b/>
        <sz val="10"/>
        <rFont val="Arial"/>
        <family val="2"/>
      </rPr>
      <t xml:space="preserve">
 Estar a la vanguardia de las tecnologías  de la información y las comunicaciones</t>
    </r>
  </si>
  <si>
    <r>
      <rPr>
        <b/>
        <u/>
        <sz val="10"/>
        <rFont val="Arial"/>
        <family val="2"/>
      </rPr>
      <t xml:space="preserve">Objetivo 1
</t>
    </r>
    <r>
      <rPr>
        <b/>
        <sz val="10"/>
        <rFont val="Arial"/>
        <family val="2"/>
      </rPr>
      <t>Fortalecer la vigilancia y control a la gestión fiscal</t>
    </r>
  </si>
  <si>
    <t>2. Fecha de seguimiento:_________________________</t>
  </si>
  <si>
    <t>Actividad (8)</t>
  </si>
  <si>
    <r>
      <t xml:space="preserve">Recertificar el Sistema de Gestión de la Calidad - SGC bajo los requisitos de las normas ISO 9001:2015, para contar con estándares de calidad que  generen  los productos de la Contraloría de Bogotá.  </t>
    </r>
    <r>
      <rPr>
        <sz val="10"/>
        <color indexed="10"/>
        <rFont val="Arial"/>
        <family val="2"/>
      </rPr>
      <t/>
    </r>
  </si>
  <si>
    <t>Nivel de  cumplimiento en la obtención de la recertificación al SGC.</t>
  </si>
  <si>
    <t xml:space="preserve">Medir el cumplimiento en el recertificación al SGC. </t>
  </si>
  <si>
    <t>Se recertificó el SGC?:
SI= 100%
NO = 0%</t>
  </si>
  <si>
    <t>&gt;80% y &lt;90%</t>
  </si>
  <si>
    <t>&gt;=90</t>
  </si>
  <si>
    <t>Nivel de  cumplimiento en el acompañamiento y sensibilización del SIG.</t>
  </si>
  <si>
    <t>Número de actividades ejecutadas * 100/ Número de actividades programadas</t>
  </si>
  <si>
    <t>Desarrollar estrategias para fortalecer el Sistema Integrado de Gestión – SIG en la Contraloría de Bogotá D.C. (META 1, Proyecto No. 1195)</t>
  </si>
  <si>
    <t>Nivel de  cumplimiento en la ejecución de la Meta No. 1. del proyecto de inversión 1195</t>
  </si>
  <si>
    <t>Medir el cumplimiento en la ejecución de la Meta No. 1. del proyecto de inversión 1195</t>
  </si>
  <si>
    <t>Presupuesto ejecutado * 100 / Presupuesto asignado.</t>
  </si>
  <si>
    <t>Nivel de cumplimiento  en el Reporte de solicitudes ciudadanas acerca del control fiscal.</t>
  </si>
  <si>
    <t>Medir el cumplimiento de los reportes que Sirven  de insumo al proceso de planeación del PAD y PAE de la entidad.</t>
  </si>
  <si>
    <t>Nivel de cumplimiento en la emisión del Boletín Concejo &amp; Control.</t>
  </si>
  <si>
    <t>Medir el cumplimiento de los boletines emitidos para Visibilizar el apoyo técnico al ejercicio del control político que la entidad le brinda al Concejo de Bogotá.</t>
  </si>
  <si>
    <t>Nivel de cumplimiento de campañas de comunicación .</t>
  </si>
  <si>
    <t xml:space="preserve">100%
</t>
  </si>
  <si>
    <t>Percepción de los funcionarios de la entidad frente a las campañas de comunicación.</t>
  </si>
  <si>
    <t>Medir la percepción de los funcionarios sobre las campañas de comunicación de la entidad.</t>
  </si>
  <si>
    <t>Socializar los resultados de gestión de la Entidad dados a conocer a través de la rendición de cuentas de la entidad</t>
  </si>
  <si>
    <t>Nivel de cumplimiento en la socialización de los resultados de la gestión a través de la rendición de cuentas de la Entidad</t>
  </si>
  <si>
    <t>No de socializaciones publicadas en los diferentes medios de comunicación sobre  resultados de la Rendición de Cuentas*100/ No. de rendición de cuentas realizadas por la Entidad.</t>
  </si>
  <si>
    <t>Proceso  Estudios de Economía y Política Pública</t>
  </si>
  <si>
    <t>Dirección y Subdirecciones del PEEPP</t>
  </si>
  <si>
    <t>Cumplimiento en la ejecución del Plan Anual de Estudios PAE 2018</t>
  </si>
  <si>
    <t>Medir el grado de avance y cumplimiento en la elaboración de los informes, estudios y pronunciamientos programados en el PAE por el PEEPP.</t>
  </si>
  <si>
    <t>Propuesta Presentada:  
SI: 100%
NO: 0%</t>
  </si>
  <si>
    <t>Subdirección de Evaluación de la Política Publica</t>
  </si>
  <si>
    <t>Cumplimiento en la socialización de la metodología para la evaluación de la política pública distrital</t>
  </si>
  <si>
    <t>Medir la cobertura en la socialización de la Metodología para la evaluación de la política pública distrital</t>
  </si>
  <si>
    <t>Proceso Vigilancia y Control a la Gestión Fiscal</t>
  </si>
  <si>
    <t>No. sujetos de control auditados mediante cualquier modalidad de auditoria en la vigencia *100/Total de sujetos de control de la CB asignados en la resolución vigente.</t>
  </si>
  <si>
    <t>Formalizar, automatizar e implementar la metodología para la calificación de la Gestión Fiscal MCGF optimizada por las Direcciones Sectoriales</t>
  </si>
  <si>
    <t>Cumplimiento en la optimización de  la MCGF</t>
  </si>
  <si>
    <t>Medir el cumplimiento en la optimización y simplificación de los factores que componen la MCGF.</t>
  </si>
  <si>
    <t>Cumplimiento en el traslado de hallazgos fiscales</t>
  </si>
  <si>
    <t>Medir el nivel de cumplimiento en el traslado de hallazgos fiscales a la DRFJC generados durante la vigencia del PAD</t>
  </si>
  <si>
    <t>Reportar los beneficios del proceso de vigilancia y control a la gestión fiscal para determinar su tasa de retorno a la sociedad.</t>
  </si>
  <si>
    <t>Medir la tasa de retorno del ejercicio fiscal</t>
  </si>
  <si>
    <t>Nivel de cumplimiento en la unificación de la información .</t>
  </si>
  <si>
    <t>Desarrollar actividades de formación encaminadas al mejoramiento de las competencias laborales de los Servidores Públicos de la Contraloría de Bogotá D. C.</t>
  </si>
  <si>
    <t xml:space="preserve">Nivel de cumplimiento de las actividades de formación </t>
  </si>
  <si>
    <t xml:space="preserve">Medir el nivel de cumplimiento de las actividades de formación que son programadas en el PIC </t>
  </si>
  <si>
    <t xml:space="preserve">Número de actividades de formación desarrolladas*100/Número de actividades de formación programadas en el PIC 2018 </t>
  </si>
  <si>
    <t>Realizar Jornadas de sensibilización en temas de clima laboral en desarrollo del Programa de Bienestar Social y en lo relacionado con riesgo psicosocial dentro del Subsistema de Gestión de Seguridad y Salud en el Trabajo con el fin de continuar fortaleciendo la calidad de vida laboral de los servidores públicos de la Contraloría de Bogotá</t>
  </si>
  <si>
    <t>Nivel de cumplimiento de  las Jornadas de fortalecimiento de Clima Laboral</t>
  </si>
  <si>
    <t>Medir el cumplimiento de la realización de las Jornadas de fortalecimiento de Clima Laboral</t>
  </si>
  <si>
    <t>Ejecutar los recursos asignados en la meta 4 del proyecto de inversión 1195 - Implementación y Seguimiento al Nuevo Marco Normativo Contable bajo Normas NICSP.</t>
  </si>
  <si>
    <t>Nivel de cumplimiento en la ejecución de los recursos de la meta 4 del proyecto de inversión 1195.</t>
  </si>
  <si>
    <t>Medir la eficacia en la ejecución de los recursos asignados a la meta 4 del proyecto de inversión 1195 establecidos en la Implementación y Seguimiento al Nuevo Marco Normativo Contable bajo Normas NICSP.</t>
  </si>
  <si>
    <t>Ejecutar los recursos asignados en la meta 2 del proyecto de inversión 1195, Implementar los programas ambientales establecidos en el PIGA</t>
  </si>
  <si>
    <t>Nivel de cumplimiento en la ejecución de los recursos de la meta 2 del proyecto de inversión 1195.</t>
  </si>
  <si>
    <t>Medir la eficacia en la ejecución de los recursos asignados a la meta 2 del proyecto de inversión 1195,  implementación de los programas ambientales del PIGA.</t>
  </si>
  <si>
    <t>Ejecutar los recursos asignados a la meta 1 del Proyecto de Inversión 1194 " Fortalecimiento de la  infraestructura de tecnologías de la información y las comunicaciones de la Contraloría de Bogotá D. C.".</t>
  </si>
  <si>
    <t xml:space="preserve">Nivel de cumplimiento en la ejecución de los recursos  de la meta 1 del Proyecto de Inversión 1194.   </t>
  </si>
  <si>
    <t>Medir la eficacia en la ejecución de los recursos asignados a la meta 1 del Proyecto de Inversión 1194.</t>
  </si>
  <si>
    <t>Total del Presupuesto ejecutado* 100 / Total Presupuesto asignado a la meta 1 del Proyecto de Inversión 1194</t>
  </si>
  <si>
    <t xml:space="preserve">Nivel de cumplimiento en la ejecución de los recursos  de la meta 2 del Proyecto de Inversión 1194.   </t>
  </si>
  <si>
    <t>Medir la eficacia en la ejecución de los recursos asignados a la meta 2 del Proyecto de Inversión 1194.</t>
  </si>
  <si>
    <t>Total del Presupuesto ejecutado* 100 / Total Presupuesto asignado a la meta 2 del Proyecto de Inversión 1194.</t>
  </si>
  <si>
    <t xml:space="preserve">Atender los requerimientos efectuados por los usuarios de las dependencias de la entidad y sujetos de control cuando aplique, en lo referente a sistemas de información y equipos informáticos
</t>
  </si>
  <si>
    <t>Nivel de cumplimiento en la atención de los requerimientos presentados por los usuarios de las dependencias de la entidad y sujetos de control cuando aplique, en lo referente a sistemas de información y equipos informáticos.</t>
  </si>
  <si>
    <t>Medir la oportunidad en la atención de los requerimientos de soporte de sistemas de información y  equipos informáticos, presentados por los usuarios de  las dependencias de la Entidad y sujetos de control cuando aplique.</t>
  </si>
  <si>
    <t>Número de requerimientos de soporte de sistemas de información y  equipos informáticos, atendidos  * 100 / Número de requerimientos de soporte de sistemas de información y  equipos informáticos registrados durante el periodo.</t>
  </si>
  <si>
    <t>Recibir  las transferencias documentales primarias programadas durante la vigencia 2018</t>
  </si>
  <si>
    <t>Medir el porcentaje de cumplimiento de las transferencias primarias programadas durante la vigencia 2018</t>
  </si>
  <si>
    <t>Total de actividades ejecutadas  *100/ el total de actividades programadas en el Plan de Trabajo establecido para implementar el Sistema Integrado de Conservación</t>
  </si>
  <si>
    <t xml:space="preserve">Evaluación y Mejora </t>
  </si>
  <si>
    <t>Realizar verificaciones a los planes de mejoramiento  de conformidad con los términos establecidos en la Circular periodicidad reporte de información, análisis de datos y presentación de informes de gestión</t>
  </si>
  <si>
    <t>Establecer el avance en la ejecución de  los planes de mejoramiento  de conformidad con los términos establecidos en la Circular periodicidad reporte de información, análisis de datos y presentación de informes de gestión</t>
  </si>
  <si>
    <t xml:space="preserve">Número de verificaciones realizadas a los planes de mejoramiento  *100 / Número total de verificaciones programadas de conformidad con los términos establecidos en la Circular vigente de periodicidad reporte de información, análisis de datos y presentación de informes de gestión </t>
  </si>
  <si>
    <t>Medir el cumplimiento de las actividades de sensibilización relacionadas con el enfoque hacia la prevención establecidas en la planeación de actividades de la Oficina de Control Interno.</t>
  </si>
  <si>
    <t>Número de actividades adelantadas de sensibilización relacionadas con el enfoque hacia la prevención *100 / Número total  de actividades   sobre el enfoque hacia la Prevención establecidas en la planeación de actividades de la Oficina de Control Interno</t>
  </si>
  <si>
    <t>Establecer el avance en la ejecución de las acciones formuladas en mapa de riesgos  institucional a través de las  verificaciones a los  riesgos por procesos  de conformidad con los términos establecidos en la Circular periodicidad reporte de información, análisis de datos y presentación de informes de gestión</t>
  </si>
  <si>
    <t xml:space="preserve">Número de verificaciones realizadas al Mapa de Riesgos por procesos  *100 / Número total de verificaciones programadas de conformidad con los términos establecidos en la Circular vigente de periodicidad reporte de información, análisis de datos y presentación de informes de gestión </t>
  </si>
  <si>
    <t>Presentar los diferentes  informes a entes externos y/o de Control.</t>
  </si>
  <si>
    <t>Cumplimiento presentación de informes a entes externos y/o de Control</t>
  </si>
  <si>
    <t>Establecer el cumplimiento en los informes reportados a entes externos y/o de Control, establecidos en la planeación de actividades de la Oficina de Control Interno.</t>
  </si>
  <si>
    <t>Número de informes establecidos por ley presentados a entes externos y/o de Control * 100 / Número total de informes establecidos</t>
  </si>
  <si>
    <t>PLAN DE ACCIÓN - VIGENCIA 2018</t>
  </si>
  <si>
    <t>Medir el grado de satisfacción del servicio al cliente (Concejo) que brinda la Contraloría de Bogotá, de la vigencia anterior.</t>
  </si>
  <si>
    <t>Percepción de los Concejales sobre los productos y servicios entregados por la Contraloría.</t>
  </si>
  <si>
    <t>realizar medición a la percepción de los concejales de Bogotá respecto a la Contraloría.</t>
  </si>
  <si>
    <t>Informe "Medición de la percepción del cliente (Concejo)" realizado * 100 / Informe "Medición de la percepción del cliente (Concejo)" programado.</t>
  </si>
  <si>
    <t>Medir el grado de satisfacción del servicio al cliente (Ciudadanía) que brinda la Contraloría de Bogotá, de la vigencia anterior.</t>
  </si>
  <si>
    <t>Informe "Medición de la percepción del cliente (ciudadanía)" realizado * 100 / Informe "Medición de la percepción del cliente (ciudadanía)" programado.</t>
  </si>
  <si>
    <t>Medir el grado de percepción de los periodistas, de la gestión que adelanta la Contraloría de Bogotá, de la vigencia anterior.</t>
  </si>
  <si>
    <t>Percepción de los periodista sobre la gestión que adelanta la Contraloría de Bogotá.</t>
  </si>
  <si>
    <t>Realizar la medición de la percepción sobre la gestión que adelanta la Contraloría de Bogotá.</t>
  </si>
  <si>
    <t>Informe "Medición de percepción de los periodistas" realizado * 100 / Informe "Medición de la percepción de los periodistas" programado.</t>
  </si>
  <si>
    <t>Despacho del Contralor Auxiliar</t>
  </si>
  <si>
    <t xml:space="preserve">Adelantar la Auditoria de Desempeño de la “Preparación de la implementación de los Objetivos de Desarrollo Sostenible con enfoque en el ODS 5 – Equidad de Género” en el Distrito Capital, en el marco de  la auditoria coordinada orientada por la OLACEFS  y la IDI. </t>
  </si>
  <si>
    <t>Cumplimiento de las actividades de las fases de planeación, ejecución e inicio de cierre de la Auditoria de Desempeño de la “Preparación de la implementación de los Objetivos de Desarrollo Sostenible con enfoque en el ODS 5 – Equidad de Género” en el Distrito Capital.</t>
  </si>
  <si>
    <t>Establecer el cumplimiento de las actividades de las fases de planeación, ejecución e inicio de cierre de la Auditoria de Desempeño de la “Preparación de la implementación de los Objetivos de Desarrollo Sostenible con enfoque en el ODS 5 – Equidad de Género” en el Distrito Capital, de acuerdo a lo establecido por la OLACEFS  y la IDI.</t>
  </si>
  <si>
    <t>No. De actividades ejecutadas de las de las fases de planeación, ejecución e inicio de cierre de la Auditoria de Desempeño de la “Preparación de la implementación de los Objetivos de Desarrollo Sostenible con enfoque en el ODS 5 – Equidad de Género” en el Distrito Capital, de acuerdo a lo establecido por la OLACEFS  y la IDI * 100  / No. De actividades programadas para las fases de planeación y ejecución de la Auditoria de Desempeño de la “Preparación de la implementación de los Objetivos de Desarrollo Sostenible con enfoque en el ODS 5 – Equidad de Género” en el Distrito Capital, de acuerdo a lo establecido por la OLACEFS  y la IDI</t>
  </si>
  <si>
    <t>Presentar a la dirección de TICS una propuesta, para que a través de SIVICOF permita administrar, capturar, procesar, consolidar y reportar, (entre otras funciones), las cifras estadísticas, presupuestales y financieras del Distrito Capital.</t>
  </si>
  <si>
    <t>No. de actuaciones judiciales y extrajudiciales realizadas, más número de actuaciones judiciales y extrajudiciales en trámite, dentro de los términos de Ley  * 100 /No. de actuaciones requeridas para la representación judicial y extrajudicial de la Entidad dentro de los términos de ley.</t>
  </si>
  <si>
    <t>Número de asesorías atendidas dentro del período, más número de asesorías en trámite dentro del término legal * 100 /No. de solicitudes de asesorías recibidas dentro del período.</t>
  </si>
  <si>
    <t xml:space="preserve">Realizar actividades de sensibilización, sobre los sistemas de evaluación del desempeño laboral, establecidos para los Servidores Públicos de la Contraloría de Bogotá, D.C.  </t>
  </si>
  <si>
    <t>Implementar el Sistema Integrado de Conservación en la Contraloría de Bogotá D.C., que permita garantizar el adecuado manejo y conservación de los documentos</t>
  </si>
  <si>
    <t>Nivel de cumplimiento en la implementación del Sistema Integrado de Conservación</t>
  </si>
  <si>
    <t>Medir el cumplimiento de las actividades establecidas en el plan de trabajo, para la implementación del Sistema Integrado de Conservación (Elaboración)</t>
  </si>
  <si>
    <t xml:space="preserve">Adelantar acciones de sensibilización relacionadas con el enfoque hacia la prevención  de acuerdo con la   Planeación de actividades de la Oficina de Control Interno. </t>
  </si>
  <si>
    <t>Realizar una estrategia de acompañamiento y sensibilización que contribuya al mejoramiento del SIG.</t>
  </si>
  <si>
    <t>Brindar asesoría en el reporte de información a ser incluida en el tablero de control, que permita contar con información confiable y oportuna de los procesos para la toma de decisiones.</t>
  </si>
  <si>
    <t>Nivel de  cumplimiento en la atención de a soserías solicitadas por los procesos.</t>
  </si>
  <si>
    <t>Medir el cumplimiento en la atención de a soserías solicitadas por los procesos.</t>
  </si>
  <si>
    <t>Número de asesorías brindadas a los procesos * 100/ Total de solicitudes de asesorías solicitadas por los diferentes procesos</t>
  </si>
  <si>
    <t>Participación Ciudadana y Comunicación con las Partes Interesadas</t>
  </si>
  <si>
    <t>Subdirección de Estadísticas y Análisis Presupuestal y Financiero</t>
  </si>
  <si>
    <t>Cumplimiento en el diseño y estructura de la base de datos estadística del D.C.</t>
  </si>
  <si>
    <t>Medir el cumplimiento en la elaboración y presentación de la propuesta de diseño de base de datos estadística  del D.C.</t>
  </si>
  <si>
    <t>Direcciones sectoriales de Fiscalización a las que se socializó la Metodología * 100 / Total de Direcciones Sectoriales de Fiscalización de la CB</t>
  </si>
  <si>
    <t>Informes, estudios y pronunciamientos comunicados al Cliente *100 / Total de informes, estudios y pronunciamientos programados en el PAE 2018</t>
  </si>
  <si>
    <t>Código formato: PDE-04-03
Versión 14.0</t>
  </si>
  <si>
    <t>Nivel de  cumplimiento en la difusión de los lineamientos de la Alta Dirección.</t>
  </si>
  <si>
    <t>Medir el cumplimiento en la difusión de los lineamientos de la Alta Dirección.</t>
  </si>
  <si>
    <t>_</t>
  </si>
  <si>
    <t xml:space="preserve">Número de auditorías internas  realizadas * 100 / Número Total de auditorías  aprobadas para el PAAI </t>
  </si>
  <si>
    <t>Medir el grado de ejecución de las indagaciones preliminares y visitas de control fiscal que adelante la Dirección de Reacción Inmediata -DRI.</t>
  </si>
  <si>
    <t>Indagaciones preliminares mas visitas de control fiscal terminadas por el DRI en la vigencia*100 / Indagaciones preliminares mas visitas de control fiscal  iniciadas por el DRI en la vigencia *100</t>
  </si>
  <si>
    <t>Promedio de días utilizados en el trámite de las Indagaciones Preliminares Terminadas en la Vigencia</t>
  </si>
  <si>
    <t>Tasa de Retorno del Control Fiscal</t>
  </si>
  <si>
    <t>Valor de los beneficios del proceso de vigilancia y control a la gestión fiscal generados en la vigencia / Valor del presupuesto ejecutado de la Contraloría de Bogotá, D.C. durante el periodo evaluado del Plan de Acción</t>
  </si>
  <si>
    <t>Ejecutar el Plan de Auditoría Distrital vigencia 2018.</t>
  </si>
  <si>
    <t>Cumplimiento en la ejecución del Plan de Auditoria Distrital 2018.</t>
  </si>
  <si>
    <t>Medir el grado de cumplimiento de las actuaciones programadas en el Plan de Auditoria Distrital 2018.</t>
  </si>
  <si>
    <t>No. de actuaciones ejecutadas en desarrollo del PAD 2018 * 100 / No. de actuaciones programadas en el PAD 2018.</t>
  </si>
  <si>
    <t>Dirección de Planeación y Direcciones Sectoriales de Fiscalización</t>
  </si>
  <si>
    <t>Elaborar informes, estudios y pronunciamientos que apoyen técnicamente el control político, el control social y las buenas prácticas en la gestión pública distrital y permitan evaluar las finanzas, las políticas públicas, la gestión ambiental y el plan de desarrollo del Distrito Capital.</t>
  </si>
  <si>
    <t>Socializar la metodología para la evaluación de la política pública distrital</t>
  </si>
  <si>
    <t xml:space="preserve">Difundir  los lineamientos de la alta dirección que orienten la labor de la Entidad y las prioridades a tener en cuenta en la planificación de planes, programas, proyectos  y recursos de la siguiente vigencia, para la operación de los procesos del SIG y el cumplimiento de la misión institucional. </t>
  </si>
  <si>
    <t>Se difundieron los lineamientos de la Alta Dirección?:
SI= 100%
NO = 0%</t>
  </si>
  <si>
    <t>SPRF y DRFJC</t>
  </si>
  <si>
    <t>Decisiones Ejecutoriadas en PRF activos 2013</t>
  </si>
  <si>
    <t>Evitar la prescripción de los PRF 2013.</t>
  </si>
  <si>
    <t>Decisiones PRF</t>
  </si>
  <si>
    <t>SJC</t>
  </si>
  <si>
    <t>Recaudar dinero de los Procesos de Jurisdicción Coactiva - PJC (mientras sea legalmente posible).</t>
  </si>
  <si>
    <t>Recaudo PJC</t>
  </si>
  <si>
    <t>Medir la efectividad del recaudo en los PJC</t>
  </si>
  <si>
    <t>Impulsar los PJC activos (mientras sea legalmente posible).</t>
  </si>
  <si>
    <t>Impulso PJC</t>
  </si>
  <si>
    <t>Medir la gestión en los PJC en la etapa persuasiva y coactiva</t>
  </si>
  <si>
    <t>Ordenar a la Subdirección Financiera el traslado de los dineros y endoso de los títulos recibidos, a las Entidades afectadas (mientras sea legalmente posible).</t>
  </si>
  <si>
    <t>Orden de Traslado y Endoso de Títulos Valores</t>
  </si>
  <si>
    <t>Medir la ordenación de los títulos y consignaciones recibidos en los PJC</t>
  </si>
  <si>
    <t>SPRF, SJC y
DRFJC</t>
  </si>
  <si>
    <t>Decretar medida cautelar a los PRF y PJC con información patrimonial positiva, que no cuentan con póliza, el amparo no está vigente o no es suficiente. Mientras legal y procesalmente sea posible.</t>
  </si>
  <si>
    <t>Medidas Cautelares Decretadas en PRF y PJC</t>
  </si>
  <si>
    <t>Lograr el Resarcimiento del Daño Patrimonial</t>
  </si>
  <si>
    <t>DRFJC</t>
  </si>
  <si>
    <t>Resolver los grados de consulta y recursos de apelación de los PRF</t>
  </si>
  <si>
    <t>Grados de Consulta y Recursos de Apelación de los PRF</t>
  </si>
  <si>
    <t>Resolver todos los Grados de Consulta y Recursos de Apelación de los PRF</t>
  </si>
  <si>
    <t>Estudio de HF e IP - DRFJC y SPR</t>
  </si>
  <si>
    <t>Conocer el resultado del estudio realizado a los HF e IP por parte de la DRFJC y SPRF</t>
  </si>
  <si>
    <t>N° de Procesos con medidas cautelares decretadas * 100/N° de Procesos con Información Patrimonial Positiva, que No Cuentan con Póliza, el Amparo No está Vigente o No es Suficiente.</t>
  </si>
  <si>
    <t>N° de Títulos y Consignaciones Ordenados Trasladar y Endosar a las Entidades Afectadas * 100/ N° Títulos o Consignaciones Recibidos en el Proceso Coactivo</t>
  </si>
  <si>
    <t>Nº de Consultas y Recursos Resueltos * 100/Nº de Consultas y Recursos recibidos 
1 mes antes.</t>
  </si>
  <si>
    <t>Adelantar los procesos contractuales previstos en el Plan Anual de Adquisiciones, de acuerdo con las necesidades presentadas por cada una de las Dependencias de la entidad.</t>
  </si>
  <si>
    <t xml:space="preserve">
Efectividad</t>
  </si>
  <si>
    <t>Gestión del Talento
Humano</t>
  </si>
  <si>
    <t xml:space="preserve">Consolidar los datos sobre temas relacionados con ausentismo para generar una base de datos transversal a toda la dependencia, que permita obtener reportes específicos sobre el tema </t>
  </si>
  <si>
    <t>Consolidar la información registrada en las bases de datos de la Subdirección que sirva de insumo para generar información confiable, unificada y oportuna sobre el ausentismo en la entidad.</t>
  </si>
  <si>
    <t xml:space="preserve">Emitir  un boletín trimestral en materia de políticas del régimen disciplinario con el fin de orientar a los Servidores Públicos de la Contraloría de Bogotá,  para   generar consciencia y prevenir acciones disciplinables.
</t>
  </si>
  <si>
    <t>Implementación de procesos de pedagogía social formativa e ilustrativa</t>
  </si>
  <si>
    <t>Medir el cumplimiento de las actividades pedagógicas programadas.</t>
  </si>
  <si>
    <t>No. De actividades de pedagogía social ejecutadas *100 / Total de actividades de pedagogía social programadas.</t>
  </si>
  <si>
    <t>Realizar rendiciones de cuenta a  ciudadanos de las 20 localidades sobre la gestión desarrollada por la Contraloría de Bogotá, D.C., y sus resultados.</t>
  </si>
  <si>
    <t>Nº de Fondos de Desarrollo Local  a los que se rindió cuenta *100 / No. De  Fondos de Desarrollo Local.</t>
  </si>
  <si>
    <t>Tramitar el traslado de los hallazgos con incidencia fiscal, producto de las auditorias o de cualquier otra actuación de control fiscal realizadas en la vigencia en los términos establecidos.</t>
  </si>
  <si>
    <t xml:space="preserve">Medir el cumplimiento en el seguimiento  a la ejecución del PAC </t>
  </si>
  <si>
    <t xml:space="preserve">Nivel de satisfacción del cliente interno frente  a la provisión del servicio de aseo y cafetería </t>
  </si>
  <si>
    <t>Medir el nivel de satisfacción de los clientes internos  frente a la provisión del servicio de Aseo y Cafetería</t>
  </si>
  <si>
    <t>Promedio del tiempo de  atención de las solicitudes para el suministro de elementos de consumo.</t>
  </si>
  <si>
    <t>Nº PJC con Impulso 
(autos que avocan conocimiento y autos de mandamientos de pago) *100/N° de PJC Activos</t>
  </si>
  <si>
    <t>Recursos Ejecutados *100 /Total de recursos asignados a la meta 4.</t>
  </si>
  <si>
    <t>Recursos Ejecutados *100 /Total de recursos asignados a la meta 2.</t>
  </si>
  <si>
    <t>Nivel de cumplimiento de las actividades de sensibilización del enfoque hacia la prevención</t>
  </si>
  <si>
    <t>Grado de cumplimiento  de las acciones del  Mapa de Riesgos Institucional y  por procesos</t>
  </si>
  <si>
    <t>No. De actividades de sensibilización realizadas*100/ Total de actividades de sensibilización programadas (8)</t>
  </si>
  <si>
    <t>Ejecutar los recursos asignados a la meta 2 del Proyecto de Inversión 1194 " Fortalecimiento de la  infraestructura de tecnologías de la información y las comunicaciones de la Contraloría de Bogotá D. C.".</t>
  </si>
  <si>
    <t>Gestión de Tecnologías de la Información</t>
  </si>
  <si>
    <t>realizar medición a la percepción de la ciudadanía de Bogotá respecto a la Contraloría.</t>
  </si>
  <si>
    <t>Percepción de los ciudadanía sobre los productos y servicios entregados por la Contraloría.</t>
  </si>
  <si>
    <t>Nivel de cumplimiento en la ejecución de las actividades de la etapa preliminar del plan de trabajo.</t>
  </si>
  <si>
    <t>Medir el nivel de cumplimiento en la ejecución de las actividades de la etapa preliminar del plan de trabajo.</t>
  </si>
  <si>
    <t>Número de acividades ejecutadas dentro del plazo establecido en el cronograma de la etapa preliminar del plan de trabajo * 100 / Número de actividades a ejecutar según el cronograma dee la etapa preliminar del plan de trabajo (4)</t>
  </si>
  <si>
    <t>Ejecutar las actividades previstas en la etapa preliminar del cronograma del plan de trabajo diseñado, con el fin de estudiar la necesiadad de adoptar un nuevo Manual Especifico de Funciones y Competencias Laborales para los empleos de la planta de personal de la Entidad o modificar el que se encuentre vigente.</t>
  </si>
  <si>
    <t xml:space="preserve">Bases de datos  consolidada: 
Si=100%
No=0%
</t>
  </si>
  <si>
    <t>Implementar el codigo de integridad en la Contraloria de Bogotá.</t>
  </si>
  <si>
    <t>Nivel de cumplimiento en la implementación del codigo de integridad en el Entidad.</t>
  </si>
  <si>
    <t>Medir el cumplimiento en la implementación del codigo de integridad en el Entidad.</t>
  </si>
  <si>
    <t>No. de actividades ejecutadas *100/ No. actividades   programadas.</t>
  </si>
  <si>
    <t>Procesos</t>
  </si>
  <si>
    <t xml:space="preserve">
No.
Indicador</t>
  </si>
  <si>
    <t>Estrategias Corporativas</t>
  </si>
  <si>
    <t>Proceso</t>
  </si>
  <si>
    <t xml:space="preserve">No. Indicadores </t>
  </si>
  <si>
    <t>Eeficiencia</t>
  </si>
  <si>
    <r>
      <rPr>
        <b/>
        <sz val="10"/>
        <rFont val="Arial"/>
        <family val="2"/>
      </rPr>
      <t>Objetivo No. 1.</t>
    </r>
    <r>
      <rPr>
        <sz val="10"/>
        <rFont val="Arial"/>
        <family val="2"/>
      </rPr>
      <t xml:space="preserve"> Fortalecer la vigilancia y control a la gestión fiscal</t>
    </r>
  </si>
  <si>
    <r>
      <rPr>
        <b/>
        <sz val="10"/>
        <rFont val="Arial"/>
        <family val="2"/>
      </rPr>
      <t xml:space="preserve">Objetivo No. 2. </t>
    </r>
    <r>
      <rPr>
        <sz val="10"/>
        <rFont val="Arial"/>
        <family val="2"/>
      </rPr>
      <t>Vincular a la ciudadanía al ejercicio del control fiscal</t>
    </r>
  </si>
  <si>
    <r>
      <rPr>
        <b/>
        <sz val="10"/>
        <rFont val="Arial"/>
        <family val="2"/>
      </rPr>
      <t xml:space="preserve">Objetivo No. 3. </t>
    </r>
    <r>
      <rPr>
        <sz val="10"/>
        <rFont val="Arial"/>
        <family val="2"/>
      </rPr>
      <t>Optimizar la gestión de la Entidad hacia el mejoramiento continuo</t>
    </r>
  </si>
  <si>
    <r>
      <rPr>
        <b/>
        <sz val="10"/>
        <rFont val="Arial"/>
        <family val="2"/>
      </rPr>
      <t>Objetivo No. 4</t>
    </r>
    <r>
      <rPr>
        <sz val="10"/>
        <rFont val="Arial"/>
        <family val="2"/>
      </rPr>
      <t>. Fortalecer la capacidad institucional</t>
    </r>
  </si>
  <si>
    <r>
      <rPr>
        <b/>
        <sz val="10"/>
        <rFont val="Arial"/>
        <family val="2"/>
      </rPr>
      <t>Objetivo No. 5.</t>
    </r>
    <r>
      <rPr>
        <sz val="10"/>
        <rFont val="Arial"/>
        <family val="2"/>
      </rPr>
      <t xml:space="preserve"> 
Estar a la vanguardia de las tecnologías  de la información y las comunicaciones</t>
    </r>
  </si>
  <si>
    <t>No.
Actividades</t>
  </si>
  <si>
    <t>Objetivo No. 1</t>
  </si>
  <si>
    <t>Objetivo No. 2</t>
  </si>
  <si>
    <t>Objetivo No. 3</t>
  </si>
  <si>
    <t>Objetivo No. 4</t>
  </si>
  <si>
    <t>Objetivo No. 5</t>
  </si>
  <si>
    <t>Participación Ciudadana y CPI</t>
  </si>
  <si>
    <t>Participación Ciudadana y CPI.</t>
  </si>
  <si>
    <t>Estudios de Economía y PP.</t>
  </si>
  <si>
    <t>Estudio de Economía y PP.</t>
  </si>
  <si>
    <t xml:space="preserve">Responsabilidad fiscal </t>
  </si>
  <si>
    <t>Evaluación y Mejora</t>
  </si>
  <si>
    <t>Jornadas de sensibilización realizadas*100/Jornadas de sensibilización programadas (5)</t>
  </si>
  <si>
    <t>Revisar y actualizar la Fase de Planificación de SGSI de la CB, conforme a lo establecido en la Nueva Política de Gobierno Digital, definida mediante el Decreto 1008 de 2018</t>
  </si>
  <si>
    <t>Nivel de avance en las actividades programadas en el Plan de Trabajo establecido para revisar y actualizar la Fase de planificación de SGSI, teniendo en cuenta el nuevo alcance.</t>
  </si>
  <si>
    <t>Medir el nivel de avance en las actividades programadas en el Plan de Trabajo establecido para revisar y actualizar la fase de planificación del Subsistema de Gestión de  Seguridad y Privacidad de la Información.</t>
  </si>
  <si>
    <t>No de actividades ejecutadas *100/ No. de Actividades
programadas en el plan de trabajo establecido para revisar y actualizar la Fase de
Planificación de SGSI, teniendo en cuenta el nuevo alcance del SGSI a implementar los
Proceso del SIG.</t>
  </si>
  <si>
    <t>Porcentaje</t>
  </si>
  <si>
    <t>Ejecutar el plan de trabajo definido por la Dirección de TIC orientado a Implementación de la
Política de Gobierno Digital en los componentes TIC para el Estado y TIC para la Sociedad y
el eje transversal de Arquitectura, de conformidad con lo definido en el Decreto 1008 de 2018.</t>
  </si>
  <si>
    <t>Nivel de cumplimiento en la Implementación de la Estrategia de Gobierno Digital en la CB.</t>
  </si>
  <si>
    <t>Medir el avance en la Implementación de la Política de Gobierno Digital (1008-2018  de MINTIC) en la CB, de acuerdo con el Plan definido por la Dirección de TIC</t>
  </si>
  <si>
    <t>Numero de actividades ejecutadas   de acuerdo con el Plan definido por la Dirección de TIC *100  / No. total de actividades establecidas en el Plan definido por la Dirección de TIC para los 2 componentes y el eje transversal</t>
  </si>
  <si>
    <t>Estudiar los Hallazgos Fiscales (HF) y/o Indagaciones Preliminares (IP).</t>
  </si>
  <si>
    <t xml:space="preserve">Cantidad de memorandos enviados para aperturar procesos de responsabilidad fiscal más los memorandos de devolución de hallazgos e indagaciones preliminares, cualquiera sea su vigencia * 100/ Inventario total de hallazgos fiscales e indagaciones preliminares radicados con anterioridad al 30 de noviembre de 2018, cualquiera sea su vigencia.  </t>
  </si>
  <si>
    <t>Conocer el resultado del estudio realizado a los HF e IP por parte de la SPRF</t>
  </si>
  <si>
    <t>Cantidad de autos de apertura o autos de apertura e imputación del proceso de responsabilidad fiscal más el de  número de memorandos de devolución de hallazgos e indagaciones preliminares, cualquiera sea su vigencia * 100 /Inventario total de hallazgos  fiscales e indagaciones preliminares radicados con anterioridad al 30 de  noviembre de 2018, cualquiera sea su vigencia</t>
  </si>
  <si>
    <t>Desarrollar 190 actividades de  pedagogía social formativa e ilustrativa.</t>
  </si>
  <si>
    <t>Desarrollar 656 actividades de control social en las localidades como: instrumentos de interacción (audiencia pública, mesa de trabajo ciudadana, inspecciones a terreno  y revisión de contratos) y mecanismos de control social a la gestión pública (auditoría social, comité de control social, veeduría ciudadana, redes sociales y contraloría estudiantil entre otros).</t>
  </si>
  <si>
    <t>Proferir decisión ejecutoriada a los 168 PRF activos de 2013, para evitar su prescripción (mientras sea legalmente posible).</t>
  </si>
  <si>
    <t>Proferir 420 decisiones en los PRF (Ley 610 de 2000 y 1474 de 2011)</t>
  </si>
  <si>
    <t>Cuantía Recaudada *  100/ Cuantía Proyectada a Recaudar
($4.500.000.000)</t>
  </si>
  <si>
    <t>Código documento: PDE-04
Versión 5.0</t>
  </si>
  <si>
    <r>
      <t xml:space="preserve">N° PRF 2013 con Decisión Ejecutoriada (Archivo, Cesación por Pago, Fallos Con y Fallo Sin) </t>
    </r>
    <r>
      <rPr>
        <b/>
        <sz val="10"/>
        <rFont val="Arial"/>
        <family val="2"/>
      </rPr>
      <t>-</t>
    </r>
    <r>
      <rPr>
        <sz val="10"/>
        <rFont val="Arial"/>
        <family val="2"/>
      </rPr>
      <t xml:space="preserve"> N° PRF 2013 Prescritos * 100/168 PRF Activos 2013</t>
    </r>
  </si>
  <si>
    <t>N° Decisiones Proferidas en los PRF (Imputaciones, Archivo, Cesación por Pago, Fallos con y Fallos Sin) * 100/420 Decisiones Programadas</t>
  </si>
  <si>
    <t>Página x de y</t>
  </si>
  <si>
    <t>1. Fecha de aprobación y/o modificación: Noviembre 23 de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</si>
</sst>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_ * #,##0.00_ ;_ * \-#,##0.00_ ;_ * &quot;-&quot;??_ ;_ @_ "/>
    <numFmt numFmtId="165" formatCode="[$$-240A]#,##0"/>
    <numFmt numFmtId="166" formatCode="_ * #,##0_ ;_ * \-#,##0_ ;_ * &quot;-&quot;??_ ;_ @_ "/>
    <numFmt numFmtId="167" formatCode="#,##0_ ;\-#,##0\ "/>
    <numFmt numFmtId="168" formatCode="dd\-mmm\-yyyy"/>
    <numFmt numFmtId="169" formatCode="0.0%"/>
  </numFmts>
  <fonts count="39" x14ac:knownFonts="1">
    <font>
      <sz val="10"/>
      <name val="Arial"/>
    </font>
    <font>
      <sz val="11"/>
      <color theme="1"/>
      <name val="Calibri"/>
      <family val="2"/>
      <scheme val="minor"/>
    </font>
    <font>
      <sz val="10"/>
      <name val="Arial"/>
      <family val="2"/>
    </font>
    <font>
      <sz val="8"/>
      <name val="Arial"/>
      <family val="2"/>
    </font>
    <font>
      <b/>
      <sz val="10"/>
      <name val="Arial"/>
      <family val="2"/>
    </font>
    <font>
      <u/>
      <sz val="10"/>
      <color indexed="12"/>
      <name val="Arial"/>
      <family val="2"/>
    </font>
    <font>
      <b/>
      <sz val="16"/>
      <color indexed="62"/>
      <name val="Arial"/>
      <family val="2"/>
    </font>
    <font>
      <sz val="10"/>
      <name val="Arial"/>
      <family val="2"/>
    </font>
    <font>
      <sz val="9"/>
      <name val="Arial"/>
      <family val="2"/>
    </font>
    <font>
      <b/>
      <sz val="10"/>
      <color indexed="62"/>
      <name val="Arial"/>
      <family val="2"/>
    </font>
    <font>
      <sz val="10"/>
      <name val="Arial"/>
      <family val="2"/>
    </font>
    <font>
      <u/>
      <sz val="10"/>
      <color indexed="12"/>
      <name val="Arial"/>
      <family val="2"/>
    </font>
    <font>
      <sz val="10"/>
      <name val="Arial"/>
      <family val="2"/>
    </font>
    <font>
      <u/>
      <sz val="10"/>
      <color indexed="12"/>
      <name val="Arial"/>
      <family val="2"/>
    </font>
    <font>
      <sz val="11"/>
      <color indexed="8"/>
      <name val="Calibri"/>
      <family val="2"/>
    </font>
    <font>
      <sz val="8"/>
      <color indexed="81"/>
      <name val="Tahoma"/>
      <family val="2"/>
    </font>
    <font>
      <b/>
      <sz val="9"/>
      <color indexed="81"/>
      <name val="Tahoma"/>
      <family val="2"/>
    </font>
    <font>
      <sz val="9"/>
      <color indexed="81"/>
      <name val="Tahoma"/>
      <family val="2"/>
    </font>
    <font>
      <sz val="11"/>
      <color theme="1"/>
      <name val="Calibri"/>
      <family val="2"/>
      <scheme val="minor"/>
    </font>
    <font>
      <sz val="10"/>
      <color rgb="FFFF0000"/>
      <name val="Arial"/>
      <family val="2"/>
    </font>
    <font>
      <sz val="12"/>
      <name val="Arial"/>
      <family val="2"/>
    </font>
    <font>
      <sz val="11"/>
      <name val="Arial"/>
      <family val="2"/>
    </font>
    <font>
      <b/>
      <sz val="10"/>
      <color rgb="FFFF0000"/>
      <name val="Arial"/>
      <family val="2"/>
    </font>
    <font>
      <sz val="12"/>
      <color rgb="FFFF0000"/>
      <name val="Arial"/>
      <family val="2"/>
    </font>
    <font>
      <b/>
      <sz val="12"/>
      <name val="Arial"/>
      <family val="2"/>
    </font>
    <font>
      <sz val="12"/>
      <color theme="1"/>
      <name val="Arial"/>
      <family val="2"/>
    </font>
    <font>
      <b/>
      <sz val="12"/>
      <color theme="1"/>
      <name val="Arial"/>
      <family val="2"/>
    </font>
    <font>
      <b/>
      <sz val="12"/>
      <color indexed="10"/>
      <name val="Arial"/>
      <family val="2"/>
    </font>
    <font>
      <b/>
      <sz val="11"/>
      <name val="Calibri"/>
      <family val="2"/>
    </font>
    <font>
      <b/>
      <sz val="11"/>
      <name val="Arial"/>
      <family val="2"/>
    </font>
    <font>
      <b/>
      <sz val="12"/>
      <name val="Calibri"/>
      <family val="2"/>
    </font>
    <font>
      <b/>
      <sz val="12"/>
      <color theme="1"/>
      <name val="Calibri"/>
      <family val="2"/>
      <scheme val="minor"/>
    </font>
    <font>
      <sz val="12"/>
      <color theme="1"/>
      <name val="Calibri"/>
      <family val="2"/>
      <scheme val="minor"/>
    </font>
    <font>
      <b/>
      <sz val="12"/>
      <color rgb="FFFF0000"/>
      <name val="Arial"/>
      <family val="2"/>
    </font>
    <font>
      <b/>
      <u/>
      <sz val="10"/>
      <name val="Arial"/>
      <family val="2"/>
    </font>
    <font>
      <sz val="10"/>
      <name val="Arial"/>
      <family val="2"/>
    </font>
    <font>
      <sz val="10"/>
      <color indexed="10"/>
      <name val="Arial"/>
      <family val="2"/>
    </font>
    <font>
      <sz val="8"/>
      <color rgb="FFFF0000"/>
      <name val="Arial"/>
      <family val="2"/>
    </font>
    <font>
      <b/>
      <sz val="10"/>
      <name val="Calibri"/>
      <family val="2"/>
    </font>
  </fonts>
  <fills count="34">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indexed="11"/>
        <bgColor indexed="64"/>
      </patternFill>
    </fill>
    <fill>
      <patternFill patternType="solid">
        <fgColor indexed="41"/>
        <bgColor indexed="64"/>
      </patternFill>
    </fill>
    <fill>
      <patternFill patternType="solid">
        <fgColor indexed="51"/>
        <bgColor indexed="64"/>
      </patternFill>
    </fill>
    <fill>
      <patternFill patternType="solid">
        <fgColor indexed="13"/>
        <bgColor indexed="64"/>
      </patternFill>
    </fill>
    <fill>
      <patternFill patternType="solid">
        <fgColor theme="9"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rgb="FFFFFFCC"/>
        <bgColor indexed="64"/>
      </patternFill>
    </fill>
    <fill>
      <patternFill patternType="solid">
        <fgColor rgb="FFFF0000"/>
        <bgColor indexed="64"/>
      </patternFill>
    </fill>
    <fill>
      <patternFill patternType="solid">
        <fgColor rgb="FFFFFF00"/>
        <bgColor indexed="64"/>
      </patternFill>
    </fill>
    <fill>
      <patternFill patternType="solid">
        <fgColor rgb="FF00FF00"/>
        <bgColor indexed="64"/>
      </patternFill>
    </fill>
    <fill>
      <patternFill patternType="solid">
        <fgColor rgb="FFFFFF99"/>
        <bgColor indexed="64"/>
      </patternFill>
    </fill>
    <fill>
      <patternFill patternType="solid">
        <fgColor rgb="FF92D05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rgb="FF00B050"/>
        <bgColor indexed="64"/>
      </patternFill>
    </fill>
    <fill>
      <patternFill patternType="solid">
        <fgColor rgb="FFFFFFFF"/>
        <bgColor indexed="64"/>
      </patternFill>
    </fill>
    <fill>
      <patternFill patternType="solid">
        <fgColor theme="7" tint="0.59999389629810485"/>
        <bgColor indexed="64"/>
      </patternFill>
    </fill>
    <fill>
      <patternFill patternType="solid">
        <fgColor rgb="FFC0C0C0"/>
        <bgColor indexed="64"/>
      </patternFill>
    </fill>
    <fill>
      <patternFill patternType="solid">
        <fgColor theme="9"/>
        <bgColor indexed="64"/>
      </patternFill>
    </fill>
    <fill>
      <patternFill patternType="solid">
        <fgColor indexed="10"/>
        <bgColor indexed="64"/>
      </patternFill>
    </fill>
    <fill>
      <patternFill patternType="solid">
        <fgColor theme="0"/>
        <bgColor rgb="FF000000"/>
      </patternFill>
    </fill>
    <fill>
      <patternFill patternType="solid">
        <fgColor theme="5" tint="0.59999389629810485"/>
        <bgColor indexed="64"/>
      </patternFill>
    </fill>
    <fill>
      <patternFill patternType="solid">
        <fgColor theme="5" tint="0.79998168889431442"/>
        <bgColor indexed="64"/>
      </patternFill>
    </fill>
    <fill>
      <patternFill patternType="solid">
        <fgColor theme="4" tint="0.59999389629810485"/>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s>
  <cellStyleXfs count="41">
    <xf numFmtId="0" fontId="0" fillId="0" borderId="0"/>
    <xf numFmtId="0" fontId="5"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164" fontId="12" fillId="0" borderId="0" applyFont="0" applyFill="0" applyBorder="0" applyAlignment="0" applyProtection="0"/>
    <xf numFmtId="164" fontId="7" fillId="0" borderId="0" applyFont="0" applyFill="0" applyBorder="0" applyAlignment="0" applyProtection="0"/>
    <xf numFmtId="0" fontId="7" fillId="0" borderId="0"/>
    <xf numFmtId="0" fontId="10" fillId="0" borderId="0"/>
    <xf numFmtId="0" fontId="7" fillId="0" borderId="0"/>
    <xf numFmtId="0" fontId="7" fillId="0" borderId="0"/>
    <xf numFmtId="0" fontId="12" fillId="0" borderId="0"/>
    <xf numFmtId="0" fontId="7" fillId="0" borderId="0"/>
    <xf numFmtId="0" fontId="7" fillId="0" borderId="0"/>
    <xf numFmtId="0" fontId="18" fillId="0" borderId="0"/>
    <xf numFmtId="9" fontId="2" fillId="0" borderId="0" applyFont="0" applyFill="0" applyBorder="0" applyAlignment="0" applyProtection="0"/>
    <xf numFmtId="9" fontId="7" fillId="0" borderId="0" applyFont="0" applyFill="0" applyBorder="0" applyAlignment="0" applyProtection="0"/>
    <xf numFmtId="9" fontId="10" fillId="0" borderId="0" applyFont="0" applyFill="0" applyBorder="0" applyAlignment="0" applyProtection="0"/>
    <xf numFmtId="9" fontId="7" fillId="0" borderId="0" applyFont="0" applyFill="0" applyBorder="0" applyAlignment="0" applyProtection="0"/>
    <xf numFmtId="9" fontId="12" fillId="0" borderId="0" applyFont="0" applyFill="0" applyBorder="0" applyAlignment="0" applyProtection="0"/>
    <xf numFmtId="9" fontId="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14" fillId="0" borderId="0" applyFont="0" applyFill="0" applyBorder="0" applyAlignment="0" applyProtection="0"/>
    <xf numFmtId="0" fontId="2" fillId="0" borderId="0"/>
    <xf numFmtId="0" fontId="1" fillId="0" borderId="0"/>
    <xf numFmtId="0" fontId="2" fillId="0" borderId="0"/>
    <xf numFmtId="9" fontId="2" fillId="0" borderId="0" applyFont="0" applyFill="0" applyBorder="0" applyAlignment="0" applyProtection="0"/>
    <xf numFmtId="9" fontId="35" fillId="0" borderId="0" applyFont="0" applyFill="0" applyBorder="0" applyAlignment="0" applyProtection="0"/>
    <xf numFmtId="164" fontId="35"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cellStyleXfs>
  <cellXfs count="500">
    <xf numFmtId="0" fontId="0" fillId="0" borderId="0" xfId="0"/>
    <xf numFmtId="0" fontId="0" fillId="2" borderId="0" xfId="0" applyFill="1"/>
    <xf numFmtId="0" fontId="0" fillId="2" borderId="0" xfId="0" applyFill="1" applyBorder="1"/>
    <xf numFmtId="0" fontId="5" fillId="2" borderId="0" xfId="1" applyFill="1" applyAlignment="1" applyProtection="1"/>
    <xf numFmtId="0" fontId="4" fillId="2" borderId="1" xfId="0" applyFont="1" applyFill="1" applyBorder="1" applyAlignment="1">
      <alignment horizontal="center"/>
    </xf>
    <xf numFmtId="0" fontId="4" fillId="2" borderId="1" xfId="0" applyFont="1" applyFill="1" applyBorder="1"/>
    <xf numFmtId="0" fontId="2" fillId="2" borderId="0" xfId="0" applyFont="1" applyFill="1" applyBorder="1"/>
    <xf numFmtId="14" fontId="0" fillId="2" borderId="0" xfId="0" applyNumberFormat="1" applyFill="1"/>
    <xf numFmtId="14" fontId="8" fillId="2" borderId="0" xfId="0" applyNumberFormat="1" applyFont="1" applyFill="1" applyAlignment="1">
      <alignment horizontal="center"/>
    </xf>
    <xf numFmtId="0" fontId="0" fillId="2" borderId="0" xfId="0" quotePrefix="1" applyFill="1" applyAlignment="1">
      <alignment horizontal="left"/>
    </xf>
    <xf numFmtId="3" fontId="0" fillId="2" borderId="0" xfId="0" applyNumberFormat="1" applyFill="1"/>
    <xf numFmtId="0" fontId="2" fillId="2" borderId="0" xfId="0" applyFont="1" applyFill="1"/>
    <xf numFmtId="0" fontId="2" fillId="0" borderId="0" xfId="0" applyFont="1"/>
    <xf numFmtId="9" fontId="2" fillId="2" borderId="1" xfId="18" applyFont="1" applyFill="1" applyBorder="1" applyAlignment="1">
      <alignment horizontal="center"/>
    </xf>
    <xf numFmtId="9" fontId="4" fillId="2" borderId="1" xfId="0" applyNumberFormat="1" applyFont="1" applyFill="1" applyBorder="1"/>
    <xf numFmtId="9" fontId="0" fillId="2" borderId="1" xfId="0" applyNumberFormat="1" applyFill="1" applyBorder="1" applyAlignment="1">
      <alignment horizontal="center"/>
    </xf>
    <xf numFmtId="0" fontId="6" fillId="2" borderId="0" xfId="0" applyFont="1" applyFill="1" applyAlignment="1">
      <alignment horizontal="left"/>
    </xf>
    <xf numFmtId="9" fontId="4" fillId="3" borderId="1" xfId="0" applyNumberFormat="1" applyFont="1" applyFill="1" applyBorder="1" applyAlignment="1">
      <alignment horizontal="center"/>
    </xf>
    <xf numFmtId="0" fontId="9" fillId="2" borderId="0" xfId="0" applyFont="1" applyFill="1"/>
    <xf numFmtId="0" fontId="3" fillId="0" borderId="0" xfId="0" applyFont="1" applyFill="1" applyAlignment="1" applyProtection="1">
      <alignment horizontal="justify" vertical="center"/>
    </xf>
    <xf numFmtId="0" fontId="3" fillId="0" borderId="0" xfId="0" applyFont="1" applyAlignment="1" applyProtection="1">
      <alignment horizontal="justify" vertical="center"/>
    </xf>
    <xf numFmtId="0" fontId="3" fillId="0" borderId="0"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3" fillId="0" borderId="0" xfId="0" applyFont="1" applyFill="1" applyAlignment="1" applyProtection="1">
      <alignment horizontal="center" vertical="center" wrapText="1"/>
    </xf>
    <xf numFmtId="0" fontId="3" fillId="0" borderId="0" xfId="0" applyFont="1" applyAlignment="1" applyProtection="1">
      <alignment horizontal="center" vertical="center"/>
    </xf>
    <xf numFmtId="0" fontId="3" fillId="0" borderId="0" xfId="0" applyFont="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0" xfId="0" applyFont="1" applyAlignment="1" applyProtection="1">
      <alignment horizontal="center" vertical="center"/>
    </xf>
    <xf numFmtId="0" fontId="4" fillId="3" borderId="6" xfId="0" applyFont="1" applyFill="1" applyBorder="1" applyAlignment="1" applyProtection="1">
      <alignment vertical="center" wrapText="1"/>
    </xf>
    <xf numFmtId="0" fontId="4" fillId="3" borderId="0" xfId="0" applyFont="1" applyFill="1" applyBorder="1" applyAlignment="1" applyProtection="1">
      <alignment vertical="center" wrapText="1"/>
    </xf>
    <xf numFmtId="0" fontId="2" fillId="10" borderId="1" xfId="0" applyFont="1" applyFill="1" applyBorder="1" applyAlignment="1" applyProtection="1">
      <alignment horizontal="center" vertical="center" wrapText="1"/>
    </xf>
    <xf numFmtId="0" fontId="2" fillId="10" borderId="1" xfId="0" applyFont="1" applyFill="1" applyBorder="1" applyAlignment="1" applyProtection="1">
      <alignment horizontal="justify" vertical="center" wrapText="1"/>
    </xf>
    <xf numFmtId="0" fontId="2" fillId="10" borderId="1" xfId="0" applyFont="1" applyFill="1" applyBorder="1" applyAlignment="1">
      <alignment horizontal="justify" vertical="center" wrapText="1"/>
    </xf>
    <xf numFmtId="0" fontId="2" fillId="0" borderId="1" xfId="0" applyFont="1" applyFill="1" applyBorder="1" applyAlignment="1" applyProtection="1">
      <alignment horizontal="center" vertical="center" wrapText="1"/>
    </xf>
    <xf numFmtId="9" fontId="2" fillId="10" borderId="1" xfId="0" applyNumberFormat="1" applyFont="1" applyFill="1" applyBorder="1" applyAlignment="1" applyProtection="1">
      <alignment horizontal="center" vertical="center" wrapText="1"/>
    </xf>
    <xf numFmtId="9" fontId="2" fillId="0" borderId="0" xfId="0" applyNumberFormat="1" applyFont="1" applyFill="1"/>
    <xf numFmtId="0" fontId="2" fillId="0" borderId="0" xfId="0" applyFont="1" applyFill="1" applyAlignment="1" applyProtection="1">
      <alignment horizontal="justify" vertical="center"/>
    </xf>
    <xf numFmtId="0" fontId="2" fillId="0" borderId="1" xfId="0" applyFont="1" applyFill="1" applyBorder="1" applyAlignment="1" applyProtection="1">
      <alignment horizontal="center" vertical="center"/>
    </xf>
    <xf numFmtId="0" fontId="2" fillId="0" borderId="0" xfId="0" applyFont="1" applyFill="1"/>
    <xf numFmtId="0" fontId="2" fillId="0" borderId="0" xfId="0" applyFont="1" applyFill="1" applyAlignment="1" applyProtection="1">
      <alignment horizontal="justify" vertical="center" wrapText="1"/>
    </xf>
    <xf numFmtId="0" fontId="2" fillId="10" borderId="1" xfId="26" applyNumberFormat="1" applyFont="1" applyFill="1" applyBorder="1" applyAlignment="1" applyProtection="1">
      <alignment horizontal="justify" vertical="center" wrapText="1"/>
      <protection locked="0"/>
    </xf>
    <xf numFmtId="0" fontId="2" fillId="10" borderId="1" xfId="0" applyFont="1" applyFill="1" applyBorder="1" applyAlignment="1" applyProtection="1">
      <alignment horizontal="center" vertical="center"/>
    </xf>
    <xf numFmtId="0" fontId="2" fillId="10" borderId="1" xfId="0" applyNumberFormat="1" applyFont="1" applyFill="1" applyBorder="1" applyAlignment="1" applyProtection="1">
      <alignment horizontal="justify" vertical="center" wrapText="1"/>
    </xf>
    <xf numFmtId="49" fontId="2" fillId="10" borderId="1" xfId="0" applyNumberFormat="1" applyFont="1" applyFill="1" applyBorder="1" applyAlignment="1" applyProtection="1">
      <alignment horizontal="justify" vertical="center" wrapText="1"/>
    </xf>
    <xf numFmtId="49" fontId="2" fillId="10" borderId="1" xfId="26" applyNumberFormat="1" applyFont="1" applyFill="1" applyBorder="1" applyAlignment="1" applyProtection="1">
      <alignment horizontal="justify" vertical="center" wrapText="1"/>
      <protection locked="0"/>
    </xf>
    <xf numFmtId="0" fontId="2" fillId="10" borderId="1" xfId="0" applyFont="1" applyFill="1" applyBorder="1" applyAlignment="1" applyProtection="1">
      <alignment horizontal="left" vertical="center" wrapText="1"/>
    </xf>
    <xf numFmtId="0" fontId="2" fillId="0" borderId="0" xfId="0" applyFont="1" applyAlignment="1" applyProtection="1">
      <alignment horizontal="justify" vertical="center"/>
    </xf>
    <xf numFmtId="0" fontId="2" fillId="0" borderId="0" xfId="0" applyFont="1" applyAlignment="1" applyProtection="1">
      <alignment horizontal="center" vertical="center" wrapText="1"/>
    </xf>
    <xf numFmtId="14" fontId="2" fillId="10" borderId="1" xfId="0" applyNumberFormat="1" applyFont="1" applyFill="1" applyBorder="1" applyAlignment="1" applyProtection="1">
      <alignment horizontal="center" vertical="center" wrapText="1"/>
    </xf>
    <xf numFmtId="0" fontId="2" fillId="10" borderId="1" xfId="0" applyFont="1" applyFill="1" applyBorder="1" applyAlignment="1">
      <alignment horizontal="center" vertical="center" wrapText="1"/>
    </xf>
    <xf numFmtId="0" fontId="24" fillId="0" borderId="7" xfId="31" applyFont="1" applyFill="1" applyBorder="1" applyAlignment="1">
      <alignment horizontal="center" vertical="center" readingOrder="1"/>
    </xf>
    <xf numFmtId="0" fontId="2" fillId="10" borderId="1" xfId="31" applyFont="1" applyFill="1" applyBorder="1" applyAlignment="1">
      <alignment horizontal="center" vertical="center" wrapText="1"/>
    </xf>
    <xf numFmtId="0" fontId="2" fillId="0" borderId="0" xfId="29"/>
    <xf numFmtId="0" fontId="2" fillId="0" borderId="0" xfId="29" applyAlignment="1">
      <alignment horizontal="center"/>
    </xf>
    <xf numFmtId="0" fontId="2" fillId="0" borderId="0" xfId="29" applyFont="1"/>
    <xf numFmtId="0" fontId="2" fillId="0" borderId="0" xfId="29" applyBorder="1"/>
    <xf numFmtId="0" fontId="29" fillId="19" borderId="1" xfId="29" applyFont="1" applyFill="1" applyBorder="1" applyAlignment="1">
      <alignment horizontal="center" vertical="center" wrapText="1"/>
    </xf>
    <xf numFmtId="0" fontId="29" fillId="20" borderId="1" xfId="29" applyFont="1" applyFill="1" applyBorder="1" applyAlignment="1">
      <alignment horizontal="center" vertical="center" wrapText="1"/>
    </xf>
    <xf numFmtId="0" fontId="29" fillId="16" borderId="1" xfId="29" applyFont="1" applyFill="1" applyBorder="1" applyAlignment="1">
      <alignment horizontal="center" vertical="center" wrapText="1"/>
    </xf>
    <xf numFmtId="0" fontId="21" fillId="0" borderId="1" xfId="29" applyFont="1" applyBorder="1" applyAlignment="1">
      <alignment horizontal="center" vertical="center"/>
    </xf>
    <xf numFmtId="0" fontId="21" fillId="25" borderId="1" xfId="29" applyFont="1" applyFill="1" applyBorder="1" applyAlignment="1">
      <alignment horizontal="center" vertical="center"/>
    </xf>
    <xf numFmtId="0" fontId="2" fillId="10" borderId="0" xfId="29" applyFill="1" applyAlignment="1">
      <alignment horizontal="center"/>
    </xf>
    <xf numFmtId="0" fontId="2" fillId="10" borderId="0" xfId="29" applyFill="1"/>
    <xf numFmtId="9" fontId="2" fillId="17" borderId="0" xfId="18" applyFill="1" applyAlignment="1">
      <alignment horizontal="center"/>
    </xf>
    <xf numFmtId="9" fontId="2" fillId="0" borderId="0" xfId="18" applyFont="1"/>
    <xf numFmtId="9" fontId="22" fillId="0" borderId="0" xfId="18" applyFont="1"/>
    <xf numFmtId="0" fontId="22" fillId="0" borderId="0" xfId="29" applyFont="1"/>
    <xf numFmtId="9" fontId="22" fillId="0" borderId="0" xfId="18" applyFont="1" applyBorder="1"/>
    <xf numFmtId="9" fontId="2" fillId="0" borderId="0" xfId="18" applyFont="1" applyAlignment="1">
      <alignment horizontal="center"/>
    </xf>
    <xf numFmtId="9" fontId="2" fillId="0" borderId="0" xfId="29" applyNumberFormat="1"/>
    <xf numFmtId="0" fontId="21" fillId="18" borderId="1" xfId="29" applyFont="1" applyFill="1" applyBorder="1" applyAlignment="1">
      <alignment horizontal="center" vertical="center" wrapText="1"/>
    </xf>
    <xf numFmtId="0" fontId="21" fillId="18" borderId="1" xfId="29" applyFont="1" applyFill="1" applyBorder="1" applyAlignment="1">
      <alignment horizontal="center" vertical="center"/>
    </xf>
    <xf numFmtId="0" fontId="21" fillId="19" borderId="1" xfId="29" applyFont="1" applyFill="1" applyBorder="1" applyAlignment="1">
      <alignment horizontal="center" vertical="center" wrapText="1"/>
    </xf>
    <xf numFmtId="0" fontId="21" fillId="19" borderId="1" xfId="29" applyFont="1" applyFill="1" applyBorder="1" applyAlignment="1">
      <alignment horizontal="center" vertical="center"/>
    </xf>
    <xf numFmtId="0" fontId="30" fillId="22" borderId="1" xfId="29" applyFont="1" applyFill="1" applyBorder="1" applyAlignment="1">
      <alignment horizontal="center" vertical="center" wrapText="1"/>
    </xf>
    <xf numFmtId="0" fontId="30" fillId="24" borderId="1" xfId="29" applyFont="1" applyFill="1" applyBorder="1" applyAlignment="1">
      <alignment horizontal="center" vertical="center" wrapText="1"/>
    </xf>
    <xf numFmtId="0" fontId="30" fillId="26" borderId="1" xfId="29" applyFont="1" applyFill="1" applyBorder="1" applyAlignment="1">
      <alignment horizontal="center" vertical="center" wrapText="1"/>
    </xf>
    <xf numFmtId="0" fontId="30" fillId="16" borderId="1" xfId="29" applyFont="1" applyFill="1" applyBorder="1" applyAlignment="1">
      <alignment horizontal="center" vertical="center" wrapText="1"/>
    </xf>
    <xf numFmtId="0" fontId="24" fillId="11" borderId="1" xfId="29" applyFont="1" applyFill="1" applyBorder="1" applyAlignment="1">
      <alignment horizontal="center" vertical="center" wrapText="1"/>
    </xf>
    <xf numFmtId="0" fontId="24" fillId="10" borderId="1" xfId="29" applyFont="1" applyFill="1" applyBorder="1" applyAlignment="1">
      <alignment horizontal="center" vertical="center" wrapText="1"/>
    </xf>
    <xf numFmtId="0" fontId="24" fillId="21" borderId="1" xfId="29" applyFont="1" applyFill="1" applyBorder="1" applyAlignment="1">
      <alignment horizontal="center" vertical="center" wrapText="1"/>
    </xf>
    <xf numFmtId="0" fontId="20" fillId="0" borderId="9" xfId="29" applyFont="1" applyBorder="1" applyAlignment="1">
      <alignment vertical="center"/>
    </xf>
    <xf numFmtId="0" fontId="24" fillId="21" borderId="9" xfId="29" applyFont="1" applyFill="1" applyBorder="1" applyAlignment="1">
      <alignment horizontal="center" vertical="center" readingOrder="1"/>
    </xf>
    <xf numFmtId="0" fontId="20" fillId="10" borderId="9" xfId="29" applyFont="1" applyFill="1" applyBorder="1" applyAlignment="1">
      <alignment horizontal="center" vertical="center" readingOrder="1"/>
    </xf>
    <xf numFmtId="0" fontId="20" fillId="11" borderId="9" xfId="29" applyFont="1" applyFill="1" applyBorder="1" applyAlignment="1">
      <alignment horizontal="center" vertical="center" readingOrder="1"/>
    </xf>
    <xf numFmtId="0" fontId="23" fillId="11" borderId="9" xfId="29" applyFont="1" applyFill="1" applyBorder="1" applyAlignment="1">
      <alignment horizontal="center" vertical="center" readingOrder="1"/>
    </xf>
    <xf numFmtId="0" fontId="23" fillId="10" borderId="9" xfId="29" applyFont="1" applyFill="1" applyBorder="1" applyAlignment="1">
      <alignment horizontal="center" vertical="center" readingOrder="1"/>
    </xf>
    <xf numFmtId="0" fontId="23" fillId="21" borderId="9" xfId="29" applyFont="1" applyFill="1" applyBorder="1" applyAlignment="1">
      <alignment horizontal="center" vertical="center" readingOrder="1"/>
    </xf>
    <xf numFmtId="0" fontId="23" fillId="10" borderId="0" xfId="29" applyFont="1" applyFill="1" applyBorder="1" applyAlignment="1">
      <alignment horizontal="center" vertical="center" readingOrder="1"/>
    </xf>
    <xf numFmtId="0" fontId="25" fillId="10" borderId="9" xfId="29" applyFont="1" applyFill="1" applyBorder="1" applyAlignment="1">
      <alignment horizontal="center" vertical="center" readingOrder="1"/>
    </xf>
    <xf numFmtId="0" fontId="20" fillId="21" borderId="9" xfId="29" applyFont="1" applyFill="1" applyBorder="1" applyAlignment="1">
      <alignment horizontal="center" vertical="center" readingOrder="1"/>
    </xf>
    <xf numFmtId="0" fontId="20" fillId="0" borderId="1" xfId="29" applyFont="1" applyBorder="1" applyAlignment="1">
      <alignment vertical="center"/>
    </xf>
    <xf numFmtId="0" fontId="26" fillId="21" borderId="1" xfId="29" applyFont="1" applyFill="1" applyBorder="1" applyAlignment="1">
      <alignment horizontal="center" vertical="center" readingOrder="1"/>
    </xf>
    <xf numFmtId="0" fontId="20" fillId="10" borderId="1" xfId="29" applyFont="1" applyFill="1" applyBorder="1" applyAlignment="1">
      <alignment horizontal="center" vertical="center" readingOrder="1"/>
    </xf>
    <xf numFmtId="0" fontId="20" fillId="11" borderId="1" xfId="29" applyFont="1" applyFill="1" applyBorder="1" applyAlignment="1">
      <alignment horizontal="center" vertical="center" readingOrder="1"/>
    </xf>
    <xf numFmtId="0" fontId="23" fillId="10" borderId="1" xfId="29" applyFont="1" applyFill="1" applyBorder="1" applyAlignment="1">
      <alignment horizontal="center" vertical="center" readingOrder="1"/>
    </xf>
    <xf numFmtId="0" fontId="20" fillId="21" borderId="1" xfId="29" applyFont="1" applyFill="1" applyBorder="1" applyAlignment="1">
      <alignment horizontal="center" vertical="center" readingOrder="1"/>
    </xf>
    <xf numFmtId="0" fontId="20" fillId="10" borderId="0" xfId="29" applyFont="1" applyFill="1" applyBorder="1" applyAlignment="1">
      <alignment horizontal="center" vertical="center" readingOrder="1"/>
    </xf>
    <xf numFmtId="0" fontId="20" fillId="10" borderId="1" xfId="29" applyFont="1" applyFill="1" applyBorder="1" applyAlignment="1">
      <alignment vertical="center"/>
    </xf>
    <xf numFmtId="0" fontId="27" fillId="22" borderId="9" xfId="29" applyFont="1" applyFill="1" applyBorder="1" applyAlignment="1">
      <alignment horizontal="center" vertical="center" wrapText="1"/>
    </xf>
    <xf numFmtId="0" fontId="27" fillId="22" borderId="1" xfId="29" applyFont="1" applyFill="1" applyBorder="1" applyAlignment="1">
      <alignment horizontal="center" vertical="center" wrapText="1"/>
    </xf>
    <xf numFmtId="0" fontId="27" fillId="10" borderId="0" xfId="29" applyFont="1" applyFill="1" applyBorder="1" applyAlignment="1">
      <alignment horizontal="center" vertical="center" readingOrder="1"/>
    </xf>
    <xf numFmtId="0" fontId="27" fillId="10" borderId="1" xfId="29" applyFont="1" applyFill="1" applyBorder="1" applyAlignment="1">
      <alignment horizontal="center" vertical="center" readingOrder="1"/>
    </xf>
    <xf numFmtId="9" fontId="20" fillId="0" borderId="1" xfId="18" applyNumberFormat="1" applyFont="1" applyBorder="1" applyAlignment="1">
      <alignment horizontal="center" vertical="center" wrapText="1"/>
    </xf>
    <xf numFmtId="0" fontId="4" fillId="0" borderId="1" xfId="29" applyFont="1" applyBorder="1" applyAlignment="1">
      <alignment horizontal="center" vertical="center" wrapText="1"/>
    </xf>
    <xf numFmtId="0" fontId="4" fillId="0" borderId="0" xfId="29" applyFont="1" applyAlignment="1">
      <alignment horizontal="center" vertical="center" wrapText="1"/>
    </xf>
    <xf numFmtId="1" fontId="31" fillId="0" borderId="1" xfId="32" applyNumberFormat="1" applyFont="1" applyBorder="1" applyAlignment="1">
      <alignment horizontal="center" vertical="center" wrapText="1"/>
    </xf>
    <xf numFmtId="1" fontId="31" fillId="0" borderId="7" xfId="32" applyNumberFormat="1" applyFont="1" applyBorder="1" applyAlignment="1">
      <alignment horizontal="center" vertical="center" wrapText="1"/>
    </xf>
    <xf numFmtId="1" fontId="31" fillId="0" borderId="5" xfId="32" applyNumberFormat="1" applyFont="1" applyBorder="1" applyAlignment="1">
      <alignment horizontal="center" vertical="center" wrapText="1"/>
    </xf>
    <xf numFmtId="0" fontId="4" fillId="0" borderId="7" xfId="29" applyFont="1" applyBorder="1" applyAlignment="1">
      <alignment horizontal="center" vertical="center" wrapText="1"/>
    </xf>
    <xf numFmtId="0" fontId="2" fillId="0" borderId="1" xfId="29" applyFont="1" applyBorder="1" applyAlignment="1">
      <alignment horizontal="center" vertical="center" wrapText="1"/>
    </xf>
    <xf numFmtId="0" fontId="2" fillId="23" borderId="0" xfId="29" applyFill="1"/>
    <xf numFmtId="0" fontId="20" fillId="0" borderId="0" xfId="29" applyFont="1" applyAlignment="1">
      <alignment horizontal="center" vertical="center" wrapText="1"/>
    </xf>
    <xf numFmtId="9" fontId="32" fillId="0" borderId="0" xfId="32" applyFont="1" applyAlignment="1">
      <alignment horizontal="center"/>
    </xf>
    <xf numFmtId="9" fontId="22" fillId="0" borderId="1" xfId="18" applyFont="1" applyBorder="1" applyAlignment="1">
      <alignment horizontal="center" vertical="center" wrapText="1"/>
    </xf>
    <xf numFmtId="9" fontId="22" fillId="0" borderId="7" xfId="18" applyFont="1" applyBorder="1" applyAlignment="1">
      <alignment horizontal="center" vertical="center" wrapText="1"/>
    </xf>
    <xf numFmtId="9" fontId="22" fillId="0" borderId="5" xfId="18" applyFont="1" applyBorder="1" applyAlignment="1">
      <alignment horizontal="center" vertical="center" wrapText="1"/>
    </xf>
    <xf numFmtId="9" fontId="19" fillId="0" borderId="1" xfId="18" applyFont="1" applyBorder="1" applyAlignment="1">
      <alignment horizontal="center" vertical="center" wrapText="1"/>
    </xf>
    <xf numFmtId="1" fontId="32" fillId="0" borderId="0" xfId="32" applyNumberFormat="1" applyFont="1" applyBorder="1" applyAlignment="1">
      <alignment horizontal="center"/>
    </xf>
    <xf numFmtId="1" fontId="2" fillId="23" borderId="0" xfId="29" applyNumberFormat="1" applyFill="1" applyAlignment="1">
      <alignment horizontal="center"/>
    </xf>
    <xf numFmtId="9" fontId="2" fillId="0" borderId="0" xfId="18"/>
    <xf numFmtId="1" fontId="2" fillId="23" borderId="0" xfId="29" applyNumberFormat="1" applyFill="1"/>
    <xf numFmtId="0" fontId="20" fillId="0" borderId="0" xfId="29" applyFont="1"/>
    <xf numFmtId="0" fontId="24" fillId="10" borderId="0" xfId="29" applyFont="1" applyFill="1" applyBorder="1" applyAlignment="1">
      <alignment horizontal="center" vertical="center" wrapText="1"/>
    </xf>
    <xf numFmtId="0" fontId="24" fillId="19" borderId="1" xfId="29" applyFont="1" applyFill="1" applyBorder="1" applyAlignment="1">
      <alignment horizontal="center" vertical="center" wrapText="1"/>
    </xf>
    <xf numFmtId="0" fontId="24" fillId="20" borderId="1" xfId="29" applyFont="1" applyFill="1" applyBorder="1" applyAlignment="1">
      <alignment horizontal="center" vertical="center" wrapText="1"/>
    </xf>
    <xf numFmtId="0" fontId="24" fillId="16" borderId="1" xfId="29" applyFont="1" applyFill="1" applyBorder="1" applyAlignment="1">
      <alignment horizontal="center" vertical="center" wrapText="1"/>
    </xf>
    <xf numFmtId="0" fontId="30" fillId="10" borderId="1" xfId="29" applyFont="1" applyFill="1" applyBorder="1" applyAlignment="1">
      <alignment horizontal="center" vertical="center" wrapText="1" readingOrder="1"/>
    </xf>
    <xf numFmtId="0" fontId="20" fillId="0" borderId="1" xfId="29" applyFont="1" applyBorder="1" applyAlignment="1">
      <alignment horizontal="center" vertical="center"/>
    </xf>
    <xf numFmtId="0" fontId="20" fillId="25" borderId="1" xfId="29" applyFont="1" applyFill="1" applyBorder="1" applyAlignment="1">
      <alignment horizontal="center" vertical="center"/>
    </xf>
    <xf numFmtId="0" fontId="24" fillId="0" borderId="1" xfId="0" applyFont="1" applyBorder="1" applyAlignment="1">
      <alignment horizontal="justify" vertical="center" wrapText="1"/>
    </xf>
    <xf numFmtId="0" fontId="24" fillId="0" borderId="1" xfId="0" applyFont="1" applyBorder="1" applyAlignment="1">
      <alignment horizontal="center" vertical="center" wrapText="1"/>
    </xf>
    <xf numFmtId="0" fontId="24" fillId="21" borderId="1" xfId="0" applyFont="1" applyFill="1" applyBorder="1" applyAlignment="1">
      <alignment horizontal="center" vertical="center" wrapText="1"/>
    </xf>
    <xf numFmtId="0" fontId="20" fillId="10" borderId="1" xfId="29" applyFont="1" applyFill="1" applyBorder="1" applyAlignment="1">
      <alignment horizontal="center" vertical="center" wrapText="1"/>
    </xf>
    <xf numFmtId="0" fontId="23" fillId="11" borderId="1" xfId="29" applyFont="1" applyFill="1" applyBorder="1" applyAlignment="1">
      <alignment horizontal="center" vertical="center" wrapText="1"/>
    </xf>
    <xf numFmtId="0" fontId="23" fillId="10" borderId="1" xfId="29" applyFont="1" applyFill="1" applyBorder="1" applyAlignment="1">
      <alignment horizontal="center" vertical="center" wrapText="1"/>
    </xf>
    <xf numFmtId="0" fontId="23" fillId="21" borderId="1" xfId="29" applyFont="1" applyFill="1" applyBorder="1" applyAlignment="1">
      <alignment horizontal="center" vertical="center" wrapText="1"/>
    </xf>
    <xf numFmtId="0" fontId="23" fillId="10" borderId="0" xfId="29" applyFont="1" applyFill="1" applyBorder="1" applyAlignment="1">
      <alignment horizontal="center" vertical="center" wrapText="1"/>
    </xf>
    <xf numFmtId="0" fontId="20" fillId="21" borderId="1" xfId="29" applyFont="1" applyFill="1" applyBorder="1" applyAlignment="1">
      <alignment horizontal="center" vertical="center" wrapText="1"/>
    </xf>
    <xf numFmtId="0" fontId="20" fillId="10" borderId="0" xfId="29" applyFont="1" applyFill="1" applyBorder="1" applyAlignment="1">
      <alignment horizontal="center" vertical="center" wrapText="1"/>
    </xf>
    <xf numFmtId="0" fontId="20" fillId="11" borderId="1" xfId="29" applyFont="1" applyFill="1" applyBorder="1" applyAlignment="1">
      <alignment horizontal="center" vertical="center" wrapText="1"/>
    </xf>
    <xf numFmtId="0" fontId="20" fillId="10" borderId="1" xfId="29" applyFont="1" applyFill="1" applyBorder="1" applyAlignment="1">
      <alignment horizontal="center" vertical="center"/>
    </xf>
    <xf numFmtId="0" fontId="20" fillId="0" borderId="0" xfId="29" applyFont="1" applyAlignment="1">
      <alignment horizontal="center"/>
    </xf>
    <xf numFmtId="0" fontId="20" fillId="18" borderId="1" xfId="29" applyFont="1" applyFill="1" applyBorder="1" applyAlignment="1">
      <alignment horizontal="center" vertical="center" wrapText="1"/>
    </xf>
    <xf numFmtId="0" fontId="20" fillId="18" borderId="1" xfId="29" applyFont="1" applyFill="1" applyBorder="1" applyAlignment="1">
      <alignment horizontal="center" vertical="center"/>
    </xf>
    <xf numFmtId="0" fontId="24" fillId="10" borderId="1" xfId="0" applyFont="1" applyFill="1" applyBorder="1" applyAlignment="1">
      <alignment horizontal="justify" vertical="center" wrapText="1"/>
    </xf>
    <xf numFmtId="0" fontId="20" fillId="10" borderId="0" xfId="29" applyFont="1" applyFill="1"/>
    <xf numFmtId="0" fontId="27" fillId="0" borderId="9" xfId="29" applyFont="1" applyFill="1" applyBorder="1" applyAlignment="1">
      <alignment horizontal="center"/>
    </xf>
    <xf numFmtId="0" fontId="27" fillId="0" borderId="9" xfId="29" applyFont="1" applyFill="1" applyBorder="1" applyAlignment="1">
      <alignment horizontal="center" vertical="center" wrapText="1"/>
    </xf>
    <xf numFmtId="0" fontId="27" fillId="0" borderId="1" xfId="29" applyFont="1" applyBorder="1" applyAlignment="1">
      <alignment horizontal="center" vertical="center" wrapText="1"/>
    </xf>
    <xf numFmtId="0" fontId="27" fillId="10" borderId="1" xfId="29" applyFont="1" applyFill="1" applyBorder="1" applyAlignment="1">
      <alignment horizontal="center" vertical="center" wrapText="1"/>
    </xf>
    <xf numFmtId="0" fontId="27" fillId="11" borderId="1" xfId="29" applyFont="1" applyFill="1" applyBorder="1" applyAlignment="1">
      <alignment horizontal="center" vertical="center" wrapText="1"/>
    </xf>
    <xf numFmtId="0" fontId="27" fillId="21" borderId="1" xfId="29" applyFont="1" applyFill="1" applyBorder="1" applyAlignment="1">
      <alignment horizontal="center" vertical="center" wrapText="1"/>
    </xf>
    <xf numFmtId="0" fontId="27" fillId="10" borderId="0" xfId="29" applyFont="1" applyFill="1" applyBorder="1" applyAlignment="1">
      <alignment horizontal="center" vertical="center" wrapText="1"/>
    </xf>
    <xf numFmtId="9" fontId="20" fillId="0" borderId="1" xfId="18" applyFont="1" applyBorder="1" applyAlignment="1">
      <alignment horizontal="center"/>
    </xf>
    <xf numFmtId="9" fontId="20" fillId="0" borderId="0" xfId="32" applyFont="1" applyAlignment="1">
      <alignment horizontal="center"/>
    </xf>
    <xf numFmtId="1" fontId="20" fillId="0" borderId="0" xfId="32" applyNumberFormat="1" applyFont="1" applyAlignment="1">
      <alignment horizontal="center"/>
    </xf>
    <xf numFmtId="1" fontId="20" fillId="0" borderId="0" xfId="32" applyNumberFormat="1" applyFont="1" applyBorder="1" applyAlignment="1">
      <alignment horizontal="center"/>
    </xf>
    <xf numFmtId="1" fontId="20" fillId="0" borderId="0" xfId="29" applyNumberFormat="1" applyFont="1" applyAlignment="1">
      <alignment horizontal="center"/>
    </xf>
    <xf numFmtId="9" fontId="20" fillId="0" borderId="0" xfId="18" applyFont="1"/>
    <xf numFmtId="9" fontId="33" fillId="0" borderId="0" xfId="18" applyFont="1"/>
    <xf numFmtId="0" fontId="33" fillId="0" borderId="0" xfId="29" applyFont="1"/>
    <xf numFmtId="9" fontId="33" fillId="0" borderId="0" xfId="18" applyFont="1" applyBorder="1"/>
    <xf numFmtId="9" fontId="20" fillId="0" borderId="0" xfId="18" applyFont="1" applyAlignment="1">
      <alignment horizontal="center"/>
    </xf>
    <xf numFmtId="0" fontId="20" fillId="19" borderId="1" xfId="29" applyFont="1" applyFill="1" applyBorder="1" applyAlignment="1">
      <alignment horizontal="center" vertical="center" wrapText="1"/>
    </xf>
    <xf numFmtId="0" fontId="20" fillId="19" borderId="1" xfId="29" applyFont="1" applyFill="1" applyBorder="1" applyAlignment="1">
      <alignment horizontal="center" vertical="center"/>
    </xf>
    <xf numFmtId="0" fontId="24" fillId="0" borderId="3" xfId="0" applyFont="1" applyBorder="1" applyAlignment="1">
      <alignment vertical="center" wrapText="1"/>
    </xf>
    <xf numFmtId="0" fontId="24" fillId="0" borderId="4" xfId="0" applyFont="1" applyBorder="1" applyAlignment="1">
      <alignment vertical="center" wrapText="1"/>
    </xf>
    <xf numFmtId="0" fontId="21" fillId="0" borderId="1" xfId="0" applyFont="1" applyBorder="1" applyAlignment="1">
      <alignment vertical="center" wrapText="1"/>
    </xf>
    <xf numFmtId="0" fontId="24" fillId="0" borderId="0" xfId="0" applyFont="1" applyBorder="1" applyAlignment="1">
      <alignment vertical="center" wrapText="1"/>
    </xf>
    <xf numFmtId="0" fontId="24" fillId="0" borderId="13" xfId="0" applyFont="1" applyBorder="1" applyAlignment="1">
      <alignment vertical="center" wrapText="1"/>
    </xf>
    <xf numFmtId="0" fontId="24" fillId="0" borderId="6" xfId="0" applyFont="1" applyBorder="1" applyAlignment="1">
      <alignment vertical="center" wrapText="1"/>
    </xf>
    <xf numFmtId="0" fontId="24" fillId="0" borderId="15" xfId="0" applyFont="1" applyBorder="1" applyAlignment="1">
      <alignment vertical="center" wrapText="1"/>
    </xf>
    <xf numFmtId="0" fontId="4" fillId="0" borderId="0" xfId="0" applyFont="1" applyFill="1" applyBorder="1" applyAlignment="1" applyProtection="1">
      <alignment vertical="center" wrapText="1"/>
    </xf>
    <xf numFmtId="0" fontId="4" fillId="0" borderId="6" xfId="0" applyFont="1" applyFill="1" applyBorder="1" applyAlignment="1" applyProtection="1">
      <alignment vertical="center" wrapText="1"/>
    </xf>
    <xf numFmtId="0" fontId="4" fillId="29" borderId="1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protection locked="0"/>
    </xf>
    <xf numFmtId="9" fontId="21" fillId="0" borderId="1" xfId="0" applyNumberFormat="1" applyFont="1" applyFill="1" applyBorder="1" applyAlignment="1" applyProtection="1">
      <alignment horizontal="center" vertical="center" wrapText="1"/>
    </xf>
    <xf numFmtId="0" fontId="21" fillId="0" borderId="1" xfId="0" applyFont="1" applyFill="1" applyBorder="1" applyAlignment="1" applyProtection="1">
      <alignment horizontal="center" vertical="center" wrapText="1"/>
    </xf>
    <xf numFmtId="9" fontId="2" fillId="0" borderId="1" xfId="32" applyFont="1" applyFill="1" applyBorder="1" applyAlignment="1" applyProtection="1">
      <alignment horizontal="center" vertical="center" wrapText="1"/>
      <protection locked="0"/>
    </xf>
    <xf numFmtId="9" fontId="2" fillId="0" borderId="1" xfId="32" applyFont="1" applyFill="1" applyBorder="1" applyAlignment="1" applyProtection="1">
      <alignment horizontal="justify" vertical="center" wrapText="1"/>
    </xf>
    <xf numFmtId="9" fontId="3" fillId="0" borderId="0" xfId="0" applyNumberFormat="1" applyFont="1" applyFill="1" applyAlignment="1" applyProtection="1">
      <alignment horizontal="justify" vertical="center"/>
    </xf>
    <xf numFmtId="14" fontId="2" fillId="10" borderId="1" xfId="32" applyNumberFormat="1" applyFont="1" applyFill="1" applyBorder="1" applyAlignment="1" applyProtection="1">
      <alignment horizontal="center" vertical="center" wrapText="1"/>
    </xf>
    <xf numFmtId="9" fontId="2" fillId="10" borderId="1" xfId="32" applyFont="1" applyFill="1" applyBorder="1" applyAlignment="1" applyProtection="1">
      <alignment horizontal="center" vertical="center" wrapText="1"/>
    </xf>
    <xf numFmtId="9" fontId="2" fillId="10" borderId="1" xfId="0" applyNumberFormat="1" applyFont="1" applyFill="1" applyBorder="1" applyAlignment="1" applyProtection="1">
      <alignment horizontal="justify" vertical="center" wrapText="1"/>
    </xf>
    <xf numFmtId="9" fontId="2" fillId="10" borderId="1" xfId="32" applyFont="1" applyFill="1" applyBorder="1" applyAlignment="1" applyProtection="1">
      <alignment horizontal="justify" vertical="center" wrapText="1"/>
    </xf>
    <xf numFmtId="9" fontId="2" fillId="10" borderId="1" xfId="0" applyNumberFormat="1" applyFont="1" applyFill="1" applyBorder="1" applyAlignment="1">
      <alignment horizontal="center" vertical="center" wrapText="1"/>
    </xf>
    <xf numFmtId="0" fontId="2" fillId="10" borderId="1" xfId="29" applyFont="1" applyFill="1" applyBorder="1" applyAlignment="1" applyProtection="1">
      <alignment horizontal="justify" vertical="center" wrapText="1"/>
    </xf>
    <xf numFmtId="9" fontId="3" fillId="0" borderId="0" xfId="0" applyNumberFormat="1" applyFont="1" applyAlignment="1" applyProtection="1">
      <alignment horizontal="center" vertical="center" wrapText="1"/>
    </xf>
    <xf numFmtId="0" fontId="3" fillId="17" borderId="0" xfId="0" applyFont="1" applyFill="1" applyAlignment="1" applyProtection="1">
      <alignment horizontal="justify" vertical="center"/>
    </xf>
    <xf numFmtId="0" fontId="3" fillId="13" borderId="0" xfId="0" applyFont="1" applyFill="1" applyAlignment="1" applyProtection="1">
      <alignment horizontal="center" vertical="center"/>
    </xf>
    <xf numFmtId="0" fontId="4" fillId="5" borderId="11" xfId="0" applyFont="1" applyFill="1" applyBorder="1" applyAlignment="1" applyProtection="1">
      <alignment horizontal="center" vertical="center" wrapText="1"/>
    </xf>
    <xf numFmtId="9" fontId="4" fillId="8" borderId="11" xfId="0" applyNumberFormat="1" applyFont="1" applyFill="1" applyBorder="1" applyAlignment="1" applyProtection="1">
      <alignment horizontal="center" vertical="center" wrapText="1"/>
    </xf>
    <xf numFmtId="0" fontId="2" fillId="10" borderId="1" xfId="0" applyFont="1" applyFill="1" applyBorder="1" applyAlignment="1">
      <alignment horizontal="center" vertical="center"/>
    </xf>
    <xf numFmtId="0" fontId="2" fillId="10" borderId="1" xfId="0" applyFont="1" applyFill="1" applyBorder="1" applyAlignment="1" applyProtection="1">
      <alignment horizontal="justify" vertical="center"/>
    </xf>
    <xf numFmtId="0" fontId="2" fillId="10" borderId="1" xfId="0" applyNumberFormat="1" applyFont="1" applyFill="1" applyBorder="1" applyAlignment="1">
      <alignment horizontal="justify" vertical="center" wrapText="1"/>
    </xf>
    <xf numFmtId="9" fontId="2" fillId="10" borderId="1" xfId="25" applyFont="1" applyFill="1" applyBorder="1" applyAlignment="1" applyProtection="1">
      <alignment horizontal="center" vertical="center" wrapText="1"/>
    </xf>
    <xf numFmtId="1" fontId="2" fillId="10" borderId="1" xfId="0" applyNumberFormat="1" applyFont="1" applyFill="1" applyBorder="1" applyAlignment="1" applyProtection="1">
      <alignment horizontal="center" vertical="center" wrapText="1"/>
    </xf>
    <xf numFmtId="14" fontId="2" fillId="10" borderId="1" xfId="0" applyNumberFormat="1" applyFont="1" applyFill="1" applyBorder="1" applyAlignment="1">
      <alignment horizontal="center" vertical="center" wrapText="1"/>
    </xf>
    <xf numFmtId="0" fontId="2" fillId="10" borderId="1" xfId="31" applyFont="1" applyFill="1" applyBorder="1" applyAlignment="1" applyProtection="1">
      <alignment horizontal="center" vertical="center"/>
    </xf>
    <xf numFmtId="0" fontId="2" fillId="10" borderId="1" xfId="31" applyFont="1" applyFill="1" applyBorder="1" applyAlignment="1" applyProtection="1">
      <alignment horizontal="justify" vertical="center"/>
    </xf>
    <xf numFmtId="0" fontId="2" fillId="10" borderId="1" xfId="31" applyFont="1" applyFill="1" applyBorder="1" applyAlignment="1" applyProtection="1">
      <alignment horizontal="center" vertical="center" wrapText="1"/>
    </xf>
    <xf numFmtId="9" fontId="2" fillId="10" borderId="1" xfId="36" applyFont="1" applyFill="1" applyBorder="1" applyAlignment="1" applyProtection="1">
      <alignment horizontal="center" vertical="center" wrapText="1"/>
    </xf>
    <xf numFmtId="0" fontId="2" fillId="10" borderId="1" xfId="37" applyFont="1" applyFill="1" applyBorder="1" applyAlignment="1">
      <alignment horizontal="justify" vertical="center" wrapText="1"/>
    </xf>
    <xf numFmtId="0" fontId="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xf>
    <xf numFmtId="14" fontId="2" fillId="10" borderId="1" xfId="28" applyNumberFormat="1" applyFont="1" applyFill="1" applyBorder="1" applyAlignment="1" applyProtection="1">
      <alignment horizontal="center" vertical="center" wrapText="1"/>
    </xf>
    <xf numFmtId="9" fontId="2" fillId="10" borderId="1" xfId="28" applyFont="1" applyFill="1" applyBorder="1" applyAlignment="1" applyProtection="1">
      <alignment horizontal="center" vertical="center" wrapText="1"/>
    </xf>
    <xf numFmtId="0" fontId="37" fillId="0" borderId="0" xfId="0" applyFont="1" applyFill="1" applyAlignment="1" applyProtection="1">
      <alignment horizontal="center" vertical="center" wrapText="1"/>
    </xf>
    <xf numFmtId="0" fontId="37" fillId="0" borderId="0" xfId="0" applyFont="1" applyFill="1" applyAlignment="1" applyProtection="1">
      <alignment horizontal="center" vertical="center"/>
    </xf>
    <xf numFmtId="0" fontId="37" fillId="0" borderId="0" xfId="0" applyFont="1" applyFill="1" applyAlignment="1" applyProtection="1">
      <alignment horizontal="justify" vertical="center"/>
    </xf>
    <xf numFmtId="168" fontId="2" fillId="10" borderId="1" xfId="0" applyNumberFormat="1" applyFont="1" applyFill="1" applyBorder="1" applyAlignment="1" applyProtection="1">
      <alignment horizontal="center" vertical="center"/>
    </xf>
    <xf numFmtId="168" fontId="2" fillId="10" borderId="1" xfId="0" applyNumberFormat="1" applyFont="1" applyFill="1" applyBorder="1" applyAlignment="1" applyProtection="1">
      <alignment horizontal="center" vertical="center" wrapText="1"/>
    </xf>
    <xf numFmtId="0" fontId="2" fillId="10" borderId="1" xfId="31" applyFont="1" applyFill="1" applyBorder="1" applyAlignment="1" applyProtection="1">
      <alignment horizontal="justify" vertical="center" wrapText="1"/>
    </xf>
    <xf numFmtId="168" fontId="2" fillId="10" borderId="1" xfId="31" applyNumberFormat="1" applyFont="1" applyFill="1" applyBorder="1" applyAlignment="1" applyProtection="1">
      <alignment horizontal="center" vertical="center"/>
    </xf>
    <xf numFmtId="9" fontId="2" fillId="10" borderId="1" xfId="18" applyFont="1" applyFill="1" applyBorder="1" applyAlignment="1" applyProtection="1">
      <alignment horizontal="center" vertical="center" wrapText="1"/>
    </xf>
    <xf numFmtId="49" fontId="2" fillId="10" borderId="1" xfId="0" applyNumberFormat="1" applyFont="1" applyFill="1" applyBorder="1" applyAlignment="1" applyProtection="1">
      <alignment horizontal="left" vertical="center" wrapText="1"/>
    </xf>
    <xf numFmtId="49" fontId="2" fillId="10" borderId="1" xfId="26" applyNumberFormat="1" applyFont="1" applyFill="1" applyBorder="1" applyAlignment="1" applyProtection="1">
      <alignment horizontal="center" vertical="center" wrapText="1"/>
      <protection locked="0"/>
    </xf>
    <xf numFmtId="0" fontId="2" fillId="10" borderId="1" xfId="0" applyNumberFormat="1" applyFont="1" applyFill="1" applyBorder="1" applyAlignment="1" applyProtection="1">
      <alignment horizontal="left" vertical="center" wrapText="1"/>
    </xf>
    <xf numFmtId="1" fontId="2" fillId="10" borderId="1" xfId="0" applyNumberFormat="1" applyFont="1" applyFill="1" applyBorder="1" applyAlignment="1" applyProtection="1">
      <alignment horizontal="center" vertical="center" wrapText="1"/>
      <protection locked="0"/>
    </xf>
    <xf numFmtId="0" fontId="2" fillId="30" borderId="1" xfId="0" applyFont="1" applyFill="1" applyBorder="1" applyAlignment="1" applyProtection="1">
      <alignment horizontal="center" vertical="center" wrapText="1"/>
    </xf>
    <xf numFmtId="9" fontId="2" fillId="30" borderId="1" xfId="28" applyFont="1" applyFill="1" applyBorder="1" applyAlignment="1" applyProtection="1">
      <alignment horizontal="center" vertical="center" wrapText="1"/>
    </xf>
    <xf numFmtId="9" fontId="2" fillId="30" borderId="1" xfId="0" applyNumberFormat="1" applyFont="1" applyFill="1" applyBorder="1" applyAlignment="1" applyProtection="1">
      <alignment horizontal="justify" vertical="center" wrapText="1"/>
    </xf>
    <xf numFmtId="9" fontId="2" fillId="30" borderId="1" xfId="32" applyFont="1" applyFill="1" applyBorder="1" applyAlignment="1" applyProtection="1">
      <alignment horizontal="center" vertical="center" wrapText="1"/>
    </xf>
    <xf numFmtId="9" fontId="2" fillId="30" borderId="1" xfId="0" applyNumberFormat="1" applyFont="1" applyFill="1" applyBorder="1" applyAlignment="1">
      <alignment horizontal="center" vertical="center" wrapText="1"/>
    </xf>
    <xf numFmtId="9" fontId="2" fillId="10" borderId="1" xfId="0" applyNumberFormat="1" applyFont="1" applyFill="1" applyBorder="1" applyAlignment="1">
      <alignment horizontal="center" vertical="center"/>
    </xf>
    <xf numFmtId="9" fontId="2" fillId="10" borderId="1" xfId="18" applyFont="1" applyFill="1" applyBorder="1" applyAlignment="1">
      <alignment horizontal="center" vertical="center"/>
    </xf>
    <xf numFmtId="169" fontId="2" fillId="10" borderId="1" xfId="31" applyNumberFormat="1" applyFont="1" applyFill="1" applyBorder="1" applyAlignment="1">
      <alignment horizontal="center" vertical="center"/>
    </xf>
    <xf numFmtId="9" fontId="2" fillId="10" borderId="1" xfId="31" applyNumberFormat="1" applyFont="1" applyFill="1" applyBorder="1" applyAlignment="1">
      <alignment horizontal="center" vertical="center"/>
    </xf>
    <xf numFmtId="9" fontId="2" fillId="10" borderId="1" xfId="18" applyNumberFormat="1" applyFont="1" applyFill="1" applyBorder="1" applyAlignment="1" applyProtection="1">
      <alignment horizontal="center" vertical="center" wrapText="1"/>
    </xf>
    <xf numFmtId="0" fontId="2" fillId="0" borderId="7" xfId="0" applyFont="1" applyFill="1" applyBorder="1" applyAlignment="1" applyProtection="1">
      <alignment horizontal="center" vertical="center" wrapText="1"/>
    </xf>
    <xf numFmtId="1" fontId="2" fillId="10" borderId="1" xfId="32" applyNumberFormat="1" applyFont="1" applyFill="1" applyBorder="1" applyAlignment="1" applyProtection="1">
      <alignment horizontal="center" vertical="center" wrapText="1"/>
    </xf>
    <xf numFmtId="0" fontId="2" fillId="10" borderId="1" xfId="26" applyNumberFormat="1" applyFont="1" applyFill="1" applyBorder="1" applyAlignment="1" applyProtection="1">
      <alignment horizontal="center" vertical="center" wrapText="1"/>
      <protection locked="0"/>
    </xf>
    <xf numFmtId="0" fontId="2" fillId="10" borderId="1" xfId="0" applyFont="1" applyFill="1" applyBorder="1" applyAlignment="1">
      <alignment horizontal="justify" vertical="center"/>
    </xf>
    <xf numFmtId="9" fontId="2" fillId="10" borderId="1" xfId="0" applyNumberFormat="1" applyFont="1" applyFill="1" applyBorder="1" applyAlignment="1" applyProtection="1">
      <alignment horizontal="center" vertical="center"/>
    </xf>
    <xf numFmtId="165" fontId="2" fillId="10" borderId="1" xfId="31" applyNumberFormat="1" applyFont="1" applyFill="1" applyBorder="1" applyAlignment="1">
      <alignment horizontal="center" vertical="center" textRotation="90" wrapText="1"/>
    </xf>
    <xf numFmtId="9" fontId="2" fillId="10" borderId="1" xfId="32" applyFont="1" applyFill="1" applyBorder="1" applyAlignment="1" applyProtection="1">
      <alignment horizontal="center" vertical="center"/>
    </xf>
    <xf numFmtId="0" fontId="2" fillId="10" borderId="1" xfId="18" applyNumberFormat="1" applyFont="1" applyFill="1" applyBorder="1" applyAlignment="1" applyProtection="1">
      <alignment horizontal="center" vertical="center" wrapText="1"/>
    </xf>
    <xf numFmtId="14" fontId="4" fillId="10" borderId="1" xfId="0" applyNumberFormat="1" applyFont="1" applyFill="1" applyBorder="1" applyAlignment="1" applyProtection="1">
      <alignment horizontal="center" vertical="center" wrapText="1"/>
    </xf>
    <xf numFmtId="9" fontId="2" fillId="10" borderId="1" xfId="32" applyNumberFormat="1" applyFont="1" applyFill="1" applyBorder="1" applyAlignment="1" applyProtection="1">
      <alignment horizontal="center" vertical="center" wrapText="1"/>
    </xf>
    <xf numFmtId="1" fontId="2" fillId="10" borderId="1" xfId="25" applyNumberFormat="1" applyFont="1" applyFill="1" applyBorder="1" applyAlignment="1" applyProtection="1">
      <alignment horizontal="center" vertical="center" wrapText="1"/>
    </xf>
    <xf numFmtId="1" fontId="2" fillId="10" borderId="1" xfId="27" applyNumberFormat="1" applyFont="1" applyFill="1" applyBorder="1" applyAlignment="1" applyProtection="1">
      <alignment horizontal="center" vertical="center" wrapText="1"/>
    </xf>
    <xf numFmtId="9" fontId="2" fillId="10" borderId="1" xfId="27" applyFont="1" applyFill="1" applyBorder="1" applyAlignment="1" applyProtection="1">
      <alignment horizontal="center" vertical="center" wrapText="1"/>
    </xf>
    <xf numFmtId="0" fontId="2" fillId="10" borderId="1" xfId="32" applyNumberFormat="1" applyFont="1" applyFill="1" applyBorder="1" applyAlignment="1" applyProtection="1">
      <alignment horizontal="center" vertical="center" wrapText="1"/>
    </xf>
    <xf numFmtId="14" fontId="2" fillId="10" borderId="1" xfId="18" applyNumberFormat="1" applyFont="1" applyFill="1" applyBorder="1" applyAlignment="1" applyProtection="1">
      <alignment horizontal="center" vertical="center" wrapText="1"/>
    </xf>
    <xf numFmtId="14" fontId="2" fillId="10" borderId="1" xfId="18" applyNumberFormat="1" applyFont="1" applyFill="1" applyBorder="1" applyAlignment="1" applyProtection="1">
      <alignment horizontal="left" vertical="center" wrapText="1"/>
    </xf>
    <xf numFmtId="14" fontId="2" fillId="10" borderId="1" xfId="0" applyNumberFormat="1" applyFont="1" applyFill="1" applyBorder="1" applyAlignment="1">
      <alignment horizontal="justify" vertical="center" wrapText="1"/>
    </xf>
    <xf numFmtId="10" fontId="2" fillId="10" borderId="1" xfId="32" applyNumberFormat="1" applyFont="1" applyFill="1" applyBorder="1" applyAlignment="1" applyProtection="1">
      <alignment horizontal="center" vertical="center" wrapText="1"/>
    </xf>
    <xf numFmtId="9" fontId="2" fillId="10" borderId="1" xfId="25" applyNumberFormat="1" applyFont="1" applyFill="1" applyBorder="1" applyAlignment="1" applyProtection="1">
      <alignment horizontal="center" vertical="center" wrapText="1"/>
    </xf>
    <xf numFmtId="10" fontId="2" fillId="10" borderId="1" xfId="25" applyNumberFormat="1" applyFont="1" applyFill="1" applyBorder="1" applyAlignment="1" applyProtection="1">
      <alignment horizontal="center" vertical="center" wrapText="1"/>
    </xf>
    <xf numFmtId="0" fontId="2" fillId="10" borderId="1" xfId="37" applyFont="1" applyFill="1" applyBorder="1" applyAlignment="1">
      <alignment horizontal="center" vertical="center" wrapText="1"/>
    </xf>
    <xf numFmtId="9" fontId="4" fillId="10" borderId="1" xfId="38" applyFont="1" applyFill="1" applyBorder="1" applyAlignment="1" applyProtection="1">
      <alignment horizontal="center" vertical="center" wrapText="1"/>
    </xf>
    <xf numFmtId="9" fontId="4" fillId="10" borderId="11" xfId="38" applyFont="1" applyFill="1" applyBorder="1" applyAlignment="1" applyProtection="1">
      <alignment horizontal="center" vertical="center" textRotation="90" wrapText="1"/>
    </xf>
    <xf numFmtId="9" fontId="4" fillId="11" borderId="11" xfId="38" applyFont="1" applyFill="1" applyBorder="1" applyAlignment="1" applyProtection="1">
      <alignment horizontal="center" vertical="center" textRotation="90" wrapText="1"/>
    </xf>
    <xf numFmtId="9" fontId="2" fillId="10" borderId="1" xfId="38" applyFont="1" applyFill="1" applyBorder="1" applyAlignment="1" applyProtection="1">
      <alignment horizontal="center" vertical="center" wrapText="1"/>
    </xf>
    <xf numFmtId="1" fontId="4" fillId="10" borderId="15" xfId="38" applyNumberFormat="1" applyFont="1" applyFill="1" applyBorder="1" applyAlignment="1" applyProtection="1">
      <alignment horizontal="center" vertical="center" wrapText="1"/>
    </xf>
    <xf numFmtId="9" fontId="4" fillId="11" borderId="15" xfId="38" applyFont="1" applyFill="1" applyBorder="1" applyAlignment="1" applyProtection="1">
      <alignment horizontal="center" vertical="center" textRotation="90" wrapText="1"/>
    </xf>
    <xf numFmtId="9" fontId="4" fillId="10" borderId="15" xfId="38" applyFont="1" applyFill="1" applyBorder="1" applyAlignment="1" applyProtection="1">
      <alignment horizontal="center" vertical="center" textRotation="90" wrapText="1"/>
    </xf>
    <xf numFmtId="9" fontId="4" fillId="28" borderId="9" xfId="38" applyFont="1" applyFill="1" applyBorder="1" applyAlignment="1" applyProtection="1">
      <alignment horizontal="center" vertical="center" wrapText="1"/>
    </xf>
    <xf numFmtId="9" fontId="4" fillId="6" borderId="9" xfId="38" applyFont="1" applyFill="1" applyBorder="1" applyAlignment="1" applyProtection="1">
      <alignment horizontal="center" vertical="center" wrapText="1"/>
    </xf>
    <xf numFmtId="1" fontId="2" fillId="0" borderId="7" xfId="38" applyNumberFormat="1" applyFont="1" applyFill="1" applyBorder="1" applyAlignment="1" applyProtection="1">
      <alignment horizontal="center" vertical="center" wrapText="1"/>
    </xf>
    <xf numFmtId="9" fontId="19" fillId="11" borderId="7" xfId="38" applyFont="1" applyFill="1" applyBorder="1" applyAlignment="1" applyProtection="1">
      <alignment horizontal="center" vertical="center" wrapText="1"/>
    </xf>
    <xf numFmtId="9" fontId="2" fillId="28" borderId="1" xfId="38" applyFont="1" applyFill="1" applyBorder="1" applyAlignment="1" applyProtection="1">
      <alignment horizontal="center" vertical="center" wrapText="1"/>
    </xf>
    <xf numFmtId="9" fontId="19" fillId="11" borderId="0" xfId="38" applyFont="1" applyFill="1" applyBorder="1" applyAlignment="1" applyProtection="1">
      <alignment horizontal="center" vertical="center" wrapText="1"/>
    </xf>
    <xf numFmtId="9" fontId="2" fillId="28" borderId="0" xfId="38" applyFont="1" applyFill="1" applyBorder="1" applyAlignment="1" applyProtection="1">
      <alignment horizontal="center" vertical="center" wrapText="1"/>
    </xf>
    <xf numFmtId="9" fontId="2" fillId="10" borderId="1" xfId="38" applyNumberFormat="1" applyFont="1" applyFill="1" applyBorder="1" applyAlignment="1" applyProtection="1">
      <alignment horizontal="center" vertical="center" wrapText="1"/>
    </xf>
    <xf numFmtId="1" fontId="2" fillId="10" borderId="1" xfId="38" applyNumberFormat="1" applyFont="1" applyFill="1" applyBorder="1" applyAlignment="1" applyProtection="1">
      <alignment horizontal="center" vertical="center" wrapText="1"/>
    </xf>
    <xf numFmtId="9" fontId="3" fillId="0" borderId="0" xfId="38" applyFont="1" applyFill="1" applyAlignment="1" applyProtection="1">
      <alignment horizontal="justify" vertical="center"/>
    </xf>
    <xf numFmtId="1" fontId="37" fillId="0" borderId="0" xfId="38" applyNumberFormat="1" applyFont="1" applyFill="1" applyAlignment="1" applyProtection="1">
      <alignment horizontal="center" vertical="center" wrapText="1"/>
    </xf>
    <xf numFmtId="1" fontId="3" fillId="0" borderId="0" xfId="38" applyNumberFormat="1" applyFont="1" applyFill="1" applyAlignment="1" applyProtection="1">
      <alignment horizontal="center" vertical="center" wrapText="1"/>
    </xf>
    <xf numFmtId="166" fontId="2" fillId="10" borderId="1" xfId="39" applyNumberFormat="1" applyFont="1" applyFill="1" applyBorder="1" applyAlignment="1" applyProtection="1">
      <alignment vertical="center" wrapText="1"/>
    </xf>
    <xf numFmtId="166" fontId="2" fillId="10" borderId="1" xfId="39" applyNumberFormat="1" applyFont="1" applyFill="1" applyBorder="1" applyAlignment="1" applyProtection="1">
      <alignment horizontal="left" vertical="center" wrapText="1"/>
    </xf>
    <xf numFmtId="166" fontId="2" fillId="10" borderId="1" xfId="39" applyNumberFormat="1" applyFont="1" applyFill="1" applyBorder="1" applyAlignment="1">
      <alignment horizontal="center" vertical="center" wrapText="1"/>
    </xf>
    <xf numFmtId="167" fontId="2" fillId="10" borderId="1" xfId="40" applyNumberFormat="1" applyFont="1" applyFill="1" applyBorder="1" applyAlignment="1" applyProtection="1">
      <alignment horizontal="center" vertical="center" wrapText="1"/>
    </xf>
    <xf numFmtId="0" fontId="2" fillId="0" borderId="0" xfId="31"/>
    <xf numFmtId="0" fontId="24" fillId="10" borderId="11" xfId="31" applyFont="1" applyFill="1" applyBorder="1" applyAlignment="1">
      <alignment horizontal="center" vertical="center" wrapText="1" readingOrder="1"/>
    </xf>
    <xf numFmtId="0" fontId="24" fillId="21" borderId="1" xfId="31" applyFont="1" applyFill="1" applyBorder="1" applyAlignment="1">
      <alignment horizontal="center" vertical="center" wrapText="1" readingOrder="1"/>
    </xf>
    <xf numFmtId="0" fontId="24" fillId="10" borderId="1" xfId="31" applyFont="1" applyFill="1" applyBorder="1" applyAlignment="1">
      <alignment horizontal="center" vertical="center" wrapText="1" readingOrder="1"/>
    </xf>
    <xf numFmtId="0" fontId="24" fillId="31" borderId="1" xfId="31" applyFont="1" applyFill="1" applyBorder="1" applyAlignment="1">
      <alignment horizontal="center" vertical="center" wrapText="1" readingOrder="1"/>
    </xf>
    <xf numFmtId="0" fontId="24" fillId="9" borderId="1" xfId="31" applyFont="1" applyFill="1" applyBorder="1" applyAlignment="1">
      <alignment horizontal="center" vertical="center" wrapText="1" readingOrder="1"/>
    </xf>
    <xf numFmtId="0" fontId="24" fillId="33" borderId="1" xfId="31" applyFont="1" applyFill="1" applyBorder="1" applyAlignment="1">
      <alignment horizontal="center" vertical="center" wrapText="1" readingOrder="1"/>
    </xf>
    <xf numFmtId="0" fontId="4" fillId="32" borderId="22" xfId="31" applyFont="1" applyFill="1" applyBorder="1" applyAlignment="1">
      <alignment horizontal="center" vertical="center"/>
    </xf>
    <xf numFmtId="0" fontId="4" fillId="32" borderId="23" xfId="31" applyFont="1" applyFill="1" applyBorder="1" applyAlignment="1">
      <alignment horizontal="center" vertical="center"/>
    </xf>
    <xf numFmtId="0" fontId="4" fillId="10" borderId="22" xfId="31" applyFont="1" applyFill="1" applyBorder="1" applyAlignment="1">
      <alignment horizontal="center" vertical="center"/>
    </xf>
    <xf numFmtId="0" fontId="4" fillId="10" borderId="23" xfId="31" applyFont="1" applyFill="1" applyBorder="1" applyAlignment="1">
      <alignment horizontal="center" vertical="center"/>
    </xf>
    <xf numFmtId="0" fontId="4" fillId="10" borderId="24" xfId="31" applyFont="1" applyFill="1" applyBorder="1" applyAlignment="1">
      <alignment horizontal="center" vertical="center"/>
    </xf>
    <xf numFmtId="0" fontId="4" fillId="32" borderId="24" xfId="31" applyFont="1" applyFill="1" applyBorder="1" applyAlignment="1">
      <alignment horizontal="center" vertical="center"/>
    </xf>
    <xf numFmtId="0" fontId="4" fillId="10" borderId="25" xfId="31" applyFont="1" applyFill="1" applyBorder="1" applyAlignment="1">
      <alignment horizontal="center" vertical="center"/>
    </xf>
    <xf numFmtId="0" fontId="4" fillId="32" borderId="25" xfId="31" applyFont="1" applyFill="1" applyBorder="1" applyAlignment="1">
      <alignment horizontal="center" vertical="center"/>
    </xf>
    <xf numFmtId="0" fontId="20" fillId="10" borderId="1" xfId="31" applyFont="1" applyFill="1" applyBorder="1" applyAlignment="1">
      <alignment vertical="center"/>
    </xf>
    <xf numFmtId="0" fontId="24" fillId="21" borderId="1" xfId="31" applyFont="1" applyFill="1" applyBorder="1" applyAlignment="1">
      <alignment horizontal="center" vertical="center" readingOrder="1"/>
    </xf>
    <xf numFmtId="0" fontId="25" fillId="0" borderId="1" xfId="31" applyFont="1" applyBorder="1" applyAlignment="1">
      <alignment horizontal="center" vertical="center" readingOrder="1"/>
    </xf>
    <xf numFmtId="0" fontId="25" fillId="31" borderId="1" xfId="31" applyFont="1" applyFill="1" applyBorder="1" applyAlignment="1">
      <alignment horizontal="center" vertical="center" readingOrder="1"/>
    </xf>
    <xf numFmtId="0" fontId="25" fillId="9" borderId="1" xfId="31" applyFont="1" applyFill="1" applyBorder="1" applyAlignment="1">
      <alignment horizontal="center" vertical="center" readingOrder="1"/>
    </xf>
    <xf numFmtId="0" fontId="20" fillId="10" borderId="1" xfId="31" applyFont="1" applyFill="1" applyBorder="1" applyAlignment="1">
      <alignment horizontal="justify" vertical="center" wrapText="1"/>
    </xf>
    <xf numFmtId="0" fontId="20" fillId="31" borderId="1" xfId="31" applyFont="1" applyFill="1" applyBorder="1" applyAlignment="1">
      <alignment horizontal="center" vertical="center" readingOrder="1"/>
    </xf>
    <xf numFmtId="0" fontId="20" fillId="9" borderId="1" xfId="31" applyFont="1" applyFill="1" applyBorder="1" applyAlignment="1">
      <alignment horizontal="center" vertical="center" readingOrder="1"/>
    </xf>
    <xf numFmtId="0" fontId="20" fillId="33" borderId="1" xfId="31" applyFont="1" applyFill="1" applyBorder="1" applyAlignment="1">
      <alignment horizontal="center" vertical="center" readingOrder="1"/>
    </xf>
    <xf numFmtId="0" fontId="20" fillId="0" borderId="1" xfId="31" applyFont="1" applyBorder="1" applyAlignment="1">
      <alignment horizontal="center" vertical="center" readingOrder="1"/>
    </xf>
    <xf numFmtId="0" fontId="2" fillId="10" borderId="26" xfId="31" applyFont="1" applyFill="1" applyBorder="1" applyAlignment="1">
      <alignment horizontal="justify" vertical="center" wrapText="1"/>
    </xf>
    <xf numFmtId="0" fontId="2" fillId="32" borderId="15" xfId="31" applyFont="1" applyFill="1" applyBorder="1" applyAlignment="1">
      <alignment horizontal="center" vertical="center" wrapText="1"/>
    </xf>
    <xf numFmtId="0" fontId="2" fillId="32" borderId="9" xfId="31" applyFont="1" applyFill="1" applyBorder="1" applyAlignment="1">
      <alignment horizontal="center" vertical="center" wrapText="1"/>
    </xf>
    <xf numFmtId="0" fontId="2" fillId="10" borderId="27" xfId="31" applyFont="1" applyFill="1" applyBorder="1" applyAlignment="1">
      <alignment horizontal="center" vertical="center" wrapText="1"/>
    </xf>
    <xf numFmtId="0" fontId="2" fillId="10" borderId="9" xfId="31" applyFont="1" applyFill="1" applyBorder="1" applyAlignment="1">
      <alignment horizontal="center" vertical="center" wrapText="1"/>
    </xf>
    <xf numFmtId="0" fontId="2" fillId="10" borderId="28" xfId="31" applyFont="1" applyFill="1" applyBorder="1" applyAlignment="1">
      <alignment horizontal="center" vertical="center" wrapText="1"/>
    </xf>
    <xf numFmtId="0" fontId="2" fillId="32" borderId="27" xfId="31" applyFont="1" applyFill="1" applyBorder="1" applyAlignment="1">
      <alignment horizontal="center" vertical="center" wrapText="1"/>
    </xf>
    <xf numFmtId="0" fontId="2" fillId="32" borderId="28" xfId="31" applyFont="1" applyFill="1" applyBorder="1" applyAlignment="1">
      <alignment horizontal="center" vertical="center" wrapText="1"/>
    </xf>
    <xf numFmtId="0" fontId="2" fillId="10" borderId="14" xfId="31" applyFont="1" applyFill="1" applyBorder="1" applyAlignment="1">
      <alignment horizontal="center" vertical="center" wrapText="1"/>
    </xf>
    <xf numFmtId="0" fontId="2" fillId="32" borderId="14" xfId="31" applyFont="1" applyFill="1" applyBorder="1" applyAlignment="1">
      <alignment horizontal="center" vertical="center" wrapText="1"/>
    </xf>
    <xf numFmtId="0" fontId="26" fillId="21" borderId="1" xfId="31" applyFont="1" applyFill="1" applyBorder="1" applyAlignment="1">
      <alignment horizontal="center" vertical="center" readingOrder="1"/>
    </xf>
    <xf numFmtId="0" fontId="2" fillId="32" borderId="7" xfId="31" applyFont="1" applyFill="1" applyBorder="1" applyAlignment="1">
      <alignment horizontal="center" vertical="center" wrapText="1"/>
    </xf>
    <xf numFmtId="0" fontId="2" fillId="32" borderId="1" xfId="31" applyFont="1" applyFill="1" applyBorder="1" applyAlignment="1">
      <alignment horizontal="center" vertical="center" wrapText="1"/>
    </xf>
    <xf numFmtId="0" fontId="2" fillId="10" borderId="29" xfId="31" applyFont="1" applyFill="1" applyBorder="1" applyAlignment="1">
      <alignment horizontal="center" vertical="center" wrapText="1"/>
    </xf>
    <xf numFmtId="0" fontId="2" fillId="10" borderId="30" xfId="31" applyFont="1" applyFill="1" applyBorder="1" applyAlignment="1">
      <alignment horizontal="center" vertical="center" wrapText="1"/>
    </xf>
    <xf numFmtId="0" fontId="2" fillId="32" borderId="29" xfId="31" applyFont="1" applyFill="1" applyBorder="1" applyAlignment="1">
      <alignment horizontal="center" vertical="center" wrapText="1"/>
    </xf>
    <xf numFmtId="0" fontId="2" fillId="32" borderId="30" xfId="31" applyFont="1" applyFill="1" applyBorder="1" applyAlignment="1">
      <alignment horizontal="center" vertical="center" wrapText="1"/>
    </xf>
    <xf numFmtId="0" fontId="2" fillId="10" borderId="5" xfId="31" applyFont="1" applyFill="1" applyBorder="1" applyAlignment="1">
      <alignment horizontal="center" vertical="center" wrapText="1"/>
    </xf>
    <xf numFmtId="0" fontId="2" fillId="32" borderId="5" xfId="31" applyFont="1" applyFill="1" applyBorder="1" applyAlignment="1">
      <alignment horizontal="center" vertical="center" wrapText="1"/>
    </xf>
    <xf numFmtId="0" fontId="19" fillId="0" borderId="0" xfId="31" applyFont="1"/>
    <xf numFmtId="0" fontId="2" fillId="10" borderId="31" xfId="31" applyFont="1" applyFill="1" applyBorder="1" applyAlignment="1">
      <alignment horizontal="justify" vertical="center" wrapText="1"/>
    </xf>
    <xf numFmtId="0" fontId="2" fillId="32" borderId="4" xfId="31" applyFont="1" applyFill="1" applyBorder="1" applyAlignment="1">
      <alignment horizontal="center" vertical="center" wrapText="1"/>
    </xf>
    <xf numFmtId="0" fontId="2" fillId="32" borderId="11" xfId="31" applyFont="1" applyFill="1" applyBorder="1" applyAlignment="1">
      <alignment horizontal="center" vertical="center" wrapText="1"/>
    </xf>
    <xf numFmtId="0" fontId="2" fillId="10" borderId="32" xfId="31" applyFont="1" applyFill="1" applyBorder="1" applyAlignment="1">
      <alignment horizontal="center" vertical="center" wrapText="1"/>
    </xf>
    <xf numFmtId="0" fontId="2" fillId="10" borderId="11" xfId="31" applyFont="1" applyFill="1" applyBorder="1" applyAlignment="1">
      <alignment horizontal="center" vertical="center" wrapText="1"/>
    </xf>
    <xf numFmtId="0" fontId="2" fillId="10" borderId="33" xfId="31" applyFont="1" applyFill="1" applyBorder="1" applyAlignment="1">
      <alignment horizontal="center" vertical="center" wrapText="1"/>
    </xf>
    <xf numFmtId="0" fontId="2" fillId="32" borderId="32" xfId="31" applyFont="1" applyFill="1" applyBorder="1" applyAlignment="1">
      <alignment horizontal="center" vertical="center" wrapText="1"/>
    </xf>
    <xf numFmtId="0" fontId="2" fillId="32" borderId="33" xfId="31" applyFont="1" applyFill="1" applyBorder="1" applyAlignment="1">
      <alignment horizontal="center" vertical="center" wrapText="1"/>
    </xf>
    <xf numFmtId="0" fontId="2" fillId="10" borderId="2" xfId="31" applyFont="1" applyFill="1" applyBorder="1" applyAlignment="1">
      <alignment horizontal="center" vertical="center" wrapText="1"/>
    </xf>
    <xf numFmtId="0" fontId="2" fillId="32" borderId="2" xfId="31" applyFont="1" applyFill="1" applyBorder="1" applyAlignment="1">
      <alignment horizontal="center" vertical="center" wrapText="1"/>
    </xf>
    <xf numFmtId="0" fontId="24" fillId="0" borderId="9" xfId="31" applyFont="1" applyFill="1" applyBorder="1" applyAlignment="1">
      <alignment horizontal="center" vertical="center" readingOrder="1"/>
    </xf>
    <xf numFmtId="0" fontId="24" fillId="0" borderId="1" xfId="31" applyFont="1" applyBorder="1" applyAlignment="1">
      <alignment horizontal="center" vertical="center" readingOrder="1"/>
    </xf>
    <xf numFmtId="0" fontId="24" fillId="31" borderId="1" xfId="31" applyFont="1" applyFill="1" applyBorder="1" applyAlignment="1">
      <alignment horizontal="center" vertical="center" readingOrder="1"/>
    </xf>
    <xf numFmtId="0" fontId="24" fillId="9" borderId="1" xfId="31" applyFont="1" applyFill="1" applyBorder="1" applyAlignment="1">
      <alignment horizontal="center" vertical="center" readingOrder="1"/>
    </xf>
    <xf numFmtId="0" fontId="24" fillId="33" borderId="1" xfId="31" applyFont="1" applyFill="1" applyBorder="1" applyAlignment="1">
      <alignment horizontal="center" vertical="center" readingOrder="1"/>
    </xf>
    <xf numFmtId="0" fontId="4" fillId="10" borderId="34" xfId="31" applyFont="1" applyFill="1" applyBorder="1" applyAlignment="1">
      <alignment horizontal="center" vertical="center" readingOrder="1"/>
    </xf>
    <xf numFmtId="0" fontId="4" fillId="10" borderId="34" xfId="31" applyFont="1" applyFill="1" applyBorder="1" applyAlignment="1">
      <alignment horizontal="center" vertical="center" wrapText="1" readingOrder="1"/>
    </xf>
    <xf numFmtId="0" fontId="4" fillId="32" borderId="35" xfId="31" applyFont="1" applyFill="1" applyBorder="1" applyAlignment="1">
      <alignment horizontal="center" vertical="center" wrapText="1" readingOrder="1"/>
    </xf>
    <xf numFmtId="0" fontId="4" fillId="32" borderId="23" xfId="31" applyFont="1" applyFill="1" applyBorder="1" applyAlignment="1">
      <alignment horizontal="center" vertical="center" wrapText="1" readingOrder="1"/>
    </xf>
    <xf numFmtId="0" fontId="4" fillId="10" borderId="22" xfId="31" applyFont="1" applyFill="1" applyBorder="1" applyAlignment="1">
      <alignment horizontal="center" vertical="center" wrapText="1" readingOrder="1"/>
    </xf>
    <xf numFmtId="0" fontId="4" fillId="10" borderId="23" xfId="31" applyFont="1" applyFill="1" applyBorder="1" applyAlignment="1">
      <alignment horizontal="center" vertical="center" wrapText="1" readingOrder="1"/>
    </xf>
    <xf numFmtId="0" fontId="4" fillId="10" borderId="24" xfId="31" applyFont="1" applyFill="1" applyBorder="1" applyAlignment="1">
      <alignment horizontal="center" vertical="center" wrapText="1" readingOrder="1"/>
    </xf>
    <xf numFmtId="0" fontId="4" fillId="32" borderId="22" xfId="31" applyFont="1" applyFill="1" applyBorder="1" applyAlignment="1">
      <alignment horizontal="center" vertical="center" wrapText="1" readingOrder="1"/>
    </xf>
    <xf numFmtId="0" fontId="4" fillId="32" borderId="24" xfId="31" applyFont="1" applyFill="1" applyBorder="1" applyAlignment="1">
      <alignment horizontal="center" vertical="center" wrapText="1" readingOrder="1"/>
    </xf>
    <xf numFmtId="0" fontId="4" fillId="32" borderId="34" xfId="31" applyFont="1" applyFill="1" applyBorder="1" applyAlignment="1">
      <alignment horizontal="center" vertical="center" wrapText="1" readingOrder="1"/>
    </xf>
    <xf numFmtId="0" fontId="2" fillId="0" borderId="0" xfId="31" applyFont="1"/>
    <xf numFmtId="0" fontId="2" fillId="0" borderId="0" xfId="31" applyFont="1" applyAlignment="1">
      <alignment horizontal="center" vertical="center" wrapText="1" readingOrder="1"/>
    </xf>
    <xf numFmtId="0" fontId="2" fillId="0" borderId="0" xfId="31" applyAlignment="1">
      <alignment horizontal="center" vertical="center" readingOrder="1"/>
    </xf>
    <xf numFmtId="9" fontId="0" fillId="0" borderId="0" xfId="18" applyFont="1" applyAlignment="1">
      <alignment horizontal="center" vertical="center" readingOrder="1"/>
    </xf>
    <xf numFmtId="9" fontId="0" fillId="31" borderId="0" xfId="18" applyFont="1" applyFill="1" applyAlignment="1">
      <alignment horizontal="center" vertical="center" readingOrder="1"/>
    </xf>
    <xf numFmtId="9" fontId="0" fillId="9" borderId="0" xfId="18" applyFont="1" applyFill="1" applyAlignment="1">
      <alignment horizontal="center" vertical="center" readingOrder="1"/>
    </xf>
    <xf numFmtId="0" fontId="27" fillId="0" borderId="9" xfId="31" applyFont="1" applyFill="1" applyBorder="1" applyAlignment="1">
      <alignment horizontal="center" vertical="center" readingOrder="1"/>
    </xf>
    <xf numFmtId="0" fontId="27" fillId="21" borderId="1" xfId="31" applyFont="1" applyFill="1" applyBorder="1" applyAlignment="1">
      <alignment horizontal="center" vertical="center" readingOrder="1"/>
    </xf>
    <xf numFmtId="0" fontId="27" fillId="0" borderId="1" xfId="31" applyFont="1" applyBorder="1" applyAlignment="1">
      <alignment horizontal="center" vertical="center" readingOrder="1"/>
    </xf>
    <xf numFmtId="0" fontId="27" fillId="31" borderId="1" xfId="31" applyFont="1" applyFill="1" applyBorder="1" applyAlignment="1">
      <alignment horizontal="center" vertical="center" readingOrder="1"/>
    </xf>
    <xf numFmtId="0" fontId="27" fillId="9" borderId="1" xfId="31" applyFont="1" applyFill="1" applyBorder="1" applyAlignment="1">
      <alignment horizontal="center" vertical="center" readingOrder="1"/>
    </xf>
    <xf numFmtId="9" fontId="2" fillId="0" borderId="0" xfId="31" applyNumberFormat="1"/>
    <xf numFmtId="9" fontId="0" fillId="0" borderId="0" xfId="18" applyFont="1"/>
    <xf numFmtId="0" fontId="2" fillId="0" borderId="0" xfId="31" applyBorder="1"/>
    <xf numFmtId="0" fontId="4" fillId="10" borderId="1" xfId="29" applyFont="1" applyFill="1" applyBorder="1" applyAlignment="1">
      <alignment horizontal="center" vertical="center" wrapText="1"/>
    </xf>
    <xf numFmtId="0" fontId="24" fillId="11" borderId="1" xfId="29" applyFont="1" applyFill="1" applyBorder="1" applyAlignment="1">
      <alignment horizontal="center" vertical="center" wrapText="1"/>
    </xf>
    <xf numFmtId="0" fontId="24" fillId="10" borderId="1" xfId="29" applyFont="1" applyFill="1" applyBorder="1" applyAlignment="1">
      <alignment horizontal="center" vertical="center" wrapText="1"/>
    </xf>
    <xf numFmtId="0" fontId="24" fillId="21" borderId="1" xfId="29" applyFont="1" applyFill="1" applyBorder="1" applyAlignment="1">
      <alignment horizontal="center" vertical="center" wrapText="1"/>
    </xf>
    <xf numFmtId="0" fontId="30" fillId="22" borderId="11" xfId="29" applyFont="1" applyFill="1" applyBorder="1" applyAlignment="1">
      <alignment horizontal="center" vertical="center" wrapText="1"/>
    </xf>
    <xf numFmtId="0" fontId="30" fillId="22" borderId="9" xfId="29" applyFont="1" applyFill="1" applyBorder="1" applyAlignment="1">
      <alignment horizontal="center" vertical="center" wrapText="1"/>
    </xf>
    <xf numFmtId="0" fontId="20" fillId="0" borderId="15" xfId="29" applyFont="1" applyBorder="1" applyAlignment="1">
      <alignment horizontal="center" vertical="center"/>
    </xf>
    <xf numFmtId="1" fontId="20" fillId="10" borderId="9" xfId="29" applyNumberFormat="1" applyFont="1" applyFill="1" applyBorder="1" applyAlignment="1">
      <alignment horizontal="center" vertical="center" readingOrder="1"/>
    </xf>
    <xf numFmtId="0" fontId="20" fillId="0" borderId="7" xfId="29" applyFont="1" applyBorder="1" applyAlignment="1">
      <alignment horizontal="center" vertical="center"/>
    </xf>
    <xf numFmtId="1" fontId="20" fillId="10" borderId="1" xfId="29" applyNumberFormat="1" applyFont="1" applyFill="1" applyBorder="1" applyAlignment="1">
      <alignment horizontal="center" vertical="center" readingOrder="1"/>
    </xf>
    <xf numFmtId="0" fontId="20" fillId="10" borderId="7" xfId="29" applyFont="1" applyFill="1" applyBorder="1" applyAlignment="1">
      <alignment horizontal="center" vertical="center"/>
    </xf>
    <xf numFmtId="0" fontId="24" fillId="10" borderId="7" xfId="31" applyFont="1" applyFill="1" applyBorder="1" applyAlignment="1">
      <alignment horizontal="center" vertical="center" readingOrder="1"/>
    </xf>
    <xf numFmtId="0" fontId="24" fillId="22" borderId="9" xfId="29" applyFont="1" applyFill="1" applyBorder="1" applyAlignment="1">
      <alignment horizontal="center" vertical="center" wrapText="1"/>
    </xf>
    <xf numFmtId="0" fontId="24" fillId="22" borderId="1" xfId="29" applyFont="1" applyFill="1" applyBorder="1" applyAlignment="1">
      <alignment horizontal="center" vertical="center" wrapText="1"/>
    </xf>
    <xf numFmtId="1" fontId="24" fillId="22" borderId="1" xfId="29" applyNumberFormat="1" applyFont="1" applyFill="1" applyBorder="1" applyAlignment="1">
      <alignment horizontal="center" vertical="center" wrapText="1"/>
    </xf>
    <xf numFmtId="0" fontId="4" fillId="17" borderId="0" xfId="29" applyFont="1" applyFill="1" applyAlignment="1">
      <alignment horizontal="center" vertical="center" wrapText="1"/>
    </xf>
    <xf numFmtId="0" fontId="2" fillId="0" borderId="0" xfId="29" applyAlignment="1">
      <alignment horizontal="center" vertical="center" wrapText="1"/>
    </xf>
    <xf numFmtId="0" fontId="29" fillId="19" borderId="1" xfId="29" applyFont="1" applyFill="1" applyBorder="1" applyAlignment="1">
      <alignment horizontal="center" vertical="center"/>
    </xf>
    <xf numFmtId="0" fontId="4" fillId="0" borderId="1" xfId="0" applyFont="1" applyBorder="1" applyAlignment="1">
      <alignment horizontal="center" vertical="center" wrapText="1"/>
    </xf>
    <xf numFmtId="0" fontId="21" fillId="10" borderId="1" xfId="29" applyFont="1" applyFill="1" applyBorder="1" applyAlignment="1" applyProtection="1">
      <alignment horizontal="justify" vertical="center" wrapText="1"/>
    </xf>
    <xf numFmtId="1" fontId="21" fillId="10" borderId="9" xfId="0" applyNumberFormat="1" applyFont="1" applyFill="1" applyBorder="1" applyAlignment="1" applyProtection="1">
      <alignment horizontal="center" vertical="center" wrapText="1"/>
    </xf>
    <xf numFmtId="0" fontId="21" fillId="10" borderId="1" xfId="0" applyFont="1" applyFill="1" applyBorder="1" applyAlignment="1">
      <alignment horizontal="justify" vertical="center" wrapText="1"/>
    </xf>
    <xf numFmtId="14" fontId="21" fillId="10" borderId="1" xfId="0" applyNumberFormat="1" applyFont="1" applyFill="1" applyBorder="1" applyAlignment="1">
      <alignment horizontal="justify" vertical="center" wrapText="1"/>
    </xf>
    <xf numFmtId="0" fontId="21" fillId="10" borderId="1" xfId="0" applyFont="1" applyFill="1" applyBorder="1" applyAlignment="1">
      <alignment horizontal="center" vertical="center" wrapText="1"/>
    </xf>
    <xf numFmtId="9" fontId="21" fillId="10" borderId="1" xfId="32" applyFont="1" applyFill="1" applyBorder="1" applyAlignment="1" applyProtection="1">
      <alignment horizontal="center" vertical="center" wrapText="1"/>
    </xf>
    <xf numFmtId="0" fontId="21" fillId="10" borderId="1" xfId="0" applyFont="1" applyFill="1" applyBorder="1" applyAlignment="1" applyProtection="1">
      <alignment horizontal="center" vertical="center" wrapText="1"/>
    </xf>
    <xf numFmtId="1" fontId="21" fillId="10" borderId="1" xfId="38" applyNumberFormat="1" applyFont="1" applyFill="1" applyBorder="1" applyAlignment="1" applyProtection="1">
      <alignment horizontal="center" vertical="center" wrapText="1"/>
    </xf>
    <xf numFmtId="9" fontId="21" fillId="10" borderId="1" xfId="38" applyFont="1" applyFill="1" applyBorder="1" applyAlignment="1" applyProtection="1">
      <alignment horizontal="center" vertical="center" wrapText="1"/>
    </xf>
    <xf numFmtId="10" fontId="21" fillId="10" borderId="1" xfId="32" applyNumberFormat="1" applyFont="1" applyFill="1" applyBorder="1" applyAlignment="1" applyProtection="1">
      <alignment horizontal="center" vertical="center" wrapText="1"/>
    </xf>
    <xf numFmtId="9" fontId="21" fillId="10" borderId="1" xfId="32" applyNumberFormat="1" applyFont="1" applyFill="1" applyBorder="1" applyAlignment="1" applyProtection="1">
      <alignment horizontal="center" vertical="center" wrapText="1"/>
    </xf>
    <xf numFmtId="9" fontId="21" fillId="0" borderId="7" xfId="18" applyNumberFormat="1" applyFont="1" applyFill="1" applyBorder="1" applyAlignment="1" applyProtection="1">
      <alignment horizontal="center" vertical="center" wrapText="1"/>
    </xf>
    <xf numFmtId="10" fontId="21" fillId="0" borderId="7" xfId="18" applyNumberFormat="1" applyFont="1" applyFill="1" applyBorder="1" applyAlignment="1" applyProtection="1">
      <alignment horizontal="center" vertical="center" wrapText="1"/>
    </xf>
    <xf numFmtId="0" fontId="21" fillId="10" borderId="9" xfId="0" applyFont="1" applyFill="1" applyBorder="1" applyAlignment="1">
      <alignment horizontal="justify" vertical="center" wrapText="1"/>
    </xf>
    <xf numFmtId="14" fontId="21" fillId="10" borderId="9" xfId="0" applyNumberFormat="1" applyFont="1" applyFill="1" applyBorder="1" applyAlignment="1">
      <alignment horizontal="justify" vertical="center" wrapText="1"/>
    </xf>
    <xf numFmtId="9" fontId="21" fillId="10" borderId="1" xfId="32" applyFont="1" applyFill="1" applyBorder="1" applyAlignment="1" applyProtection="1">
      <alignment horizontal="justify" vertical="center" wrapText="1"/>
    </xf>
    <xf numFmtId="9" fontId="21" fillId="10" borderId="9" xfId="18" applyFont="1" applyFill="1" applyBorder="1" applyAlignment="1" applyProtection="1">
      <alignment horizontal="center" vertical="center" wrapText="1"/>
    </xf>
    <xf numFmtId="9" fontId="29" fillId="10" borderId="7" xfId="18" applyFont="1" applyFill="1" applyBorder="1" applyAlignment="1" applyProtection="1">
      <alignment horizontal="center" vertical="center" wrapText="1"/>
    </xf>
    <xf numFmtId="1" fontId="21" fillId="10" borderId="9" xfId="18" applyNumberFormat="1" applyFont="1" applyFill="1" applyBorder="1" applyAlignment="1" applyProtection="1">
      <alignment horizontal="center" vertical="center" wrapText="1"/>
    </xf>
    <xf numFmtId="9" fontId="4" fillId="4" borderId="11" xfId="38" applyFont="1" applyFill="1" applyBorder="1" applyAlignment="1" applyProtection="1">
      <alignment horizontal="center" vertical="center" wrapText="1"/>
    </xf>
    <xf numFmtId="9" fontId="4" fillId="4" borderId="9" xfId="38" applyFont="1" applyFill="1" applyBorder="1" applyAlignment="1" applyProtection="1">
      <alignment horizontal="center" vertical="center" wrapText="1"/>
    </xf>
    <xf numFmtId="9" fontId="4" fillId="28" borderId="11" xfId="38" applyFont="1" applyFill="1" applyBorder="1" applyAlignment="1" applyProtection="1">
      <alignment horizontal="center" vertical="center" wrapText="1"/>
    </xf>
    <xf numFmtId="9" fontId="4" fillId="28" borderId="12" xfId="38" applyFont="1" applyFill="1" applyBorder="1" applyAlignment="1" applyProtection="1">
      <alignment horizontal="center" vertical="center" wrapText="1"/>
    </xf>
    <xf numFmtId="9" fontId="4" fillId="6" borderId="11" xfId="38" applyFont="1" applyFill="1" applyBorder="1" applyAlignment="1" applyProtection="1">
      <alignment horizontal="center" vertical="center" wrapText="1"/>
    </xf>
    <xf numFmtId="9" fontId="4" fillId="6" borderId="12" xfId="38" applyFont="1" applyFill="1" applyBorder="1" applyAlignment="1" applyProtection="1">
      <alignment horizontal="center" vertical="center" wrapText="1"/>
    </xf>
    <xf numFmtId="0" fontId="4" fillId="4" borderId="5" xfId="0" applyFont="1" applyFill="1" applyBorder="1" applyAlignment="1" applyProtection="1">
      <alignment horizontal="center" vertical="center" wrapText="1"/>
    </xf>
    <xf numFmtId="0" fontId="4" fillId="4" borderId="10" xfId="0" applyFont="1" applyFill="1" applyBorder="1" applyAlignment="1" applyProtection="1">
      <alignment horizontal="center" vertical="center" wrapText="1"/>
    </xf>
    <xf numFmtId="0" fontId="4" fillId="4" borderId="7" xfId="0" applyFont="1" applyFill="1" applyBorder="1" applyAlignment="1" applyProtection="1">
      <alignment horizontal="center" vertical="center" wrapText="1"/>
    </xf>
    <xf numFmtId="14" fontId="4" fillId="13" borderId="11" xfId="0" applyNumberFormat="1" applyFont="1" applyFill="1" applyBorder="1" applyAlignment="1" applyProtection="1">
      <alignment horizontal="center" vertical="center" wrapText="1"/>
    </xf>
    <xf numFmtId="14" fontId="4" fillId="13" borderId="9" xfId="0" applyNumberFormat="1" applyFont="1" applyFill="1" applyBorder="1" applyAlignment="1" applyProtection="1">
      <alignment horizontal="center" vertical="center" wrapText="1"/>
    </xf>
    <xf numFmtId="9" fontId="4" fillId="10" borderId="5" xfId="38" applyFont="1" applyFill="1" applyBorder="1" applyAlignment="1" applyProtection="1">
      <alignment horizontal="center" vertical="center" wrapText="1"/>
    </xf>
    <xf numFmtId="9" fontId="4" fillId="10" borderId="10" xfId="38" applyFont="1" applyFill="1" applyBorder="1" applyAlignment="1" applyProtection="1">
      <alignment horizontal="center" vertical="center" wrapText="1"/>
    </xf>
    <xf numFmtId="9" fontId="4" fillId="10" borderId="7" xfId="38" applyFont="1" applyFill="1" applyBorder="1" applyAlignment="1" applyProtection="1">
      <alignment horizontal="center" vertical="center" wrapText="1"/>
    </xf>
    <xf numFmtId="0" fontId="4" fillId="13" borderId="5" xfId="0" applyFont="1" applyFill="1" applyBorder="1" applyAlignment="1" applyProtection="1">
      <alignment horizontal="center" vertical="center" wrapText="1"/>
    </xf>
    <xf numFmtId="0" fontId="4" fillId="13" borderId="10" xfId="0" applyFont="1" applyFill="1" applyBorder="1" applyAlignment="1" applyProtection="1">
      <alignment horizontal="center" vertical="center" wrapText="1"/>
    </xf>
    <xf numFmtId="0" fontId="4" fillId="13" borderId="7" xfId="0" applyFont="1" applyFill="1" applyBorder="1" applyAlignment="1" applyProtection="1">
      <alignment horizontal="center" vertical="center" wrapText="1"/>
    </xf>
    <xf numFmtId="14" fontId="4" fillId="4" borderId="11" xfId="0" applyNumberFormat="1" applyFont="1" applyFill="1" applyBorder="1" applyAlignment="1" applyProtection="1">
      <alignment horizontal="center" vertical="center" wrapText="1"/>
    </xf>
    <xf numFmtId="14" fontId="4" fillId="4" borderId="9" xfId="0" applyNumberFormat="1" applyFont="1" applyFill="1" applyBorder="1" applyAlignment="1" applyProtection="1">
      <alignment horizontal="center" vertical="center" wrapText="1"/>
    </xf>
    <xf numFmtId="0" fontId="4" fillId="3" borderId="6" xfId="0" applyFont="1" applyFill="1" applyBorder="1" applyAlignment="1" applyProtection="1">
      <alignment horizontal="left" vertical="center" wrapText="1"/>
    </xf>
    <xf numFmtId="0" fontId="4" fillId="7" borderId="1" xfId="0" applyFont="1" applyFill="1" applyBorder="1" applyAlignment="1" applyProtection="1">
      <alignment horizontal="center" vertical="center" wrapText="1"/>
    </xf>
    <xf numFmtId="0" fontId="2" fillId="0" borderId="1" xfId="0" applyFont="1" applyBorder="1"/>
    <xf numFmtId="0" fontId="4" fillId="14" borderId="5" xfId="0" applyFont="1" applyFill="1" applyBorder="1" applyAlignment="1">
      <alignment horizontal="center" vertical="center" wrapText="1"/>
    </xf>
    <xf numFmtId="0" fontId="4" fillId="14" borderId="10" xfId="0" applyFont="1" applyFill="1" applyBorder="1" applyAlignment="1">
      <alignment horizontal="center" vertical="center" wrapText="1"/>
    </xf>
    <xf numFmtId="0" fontId="4" fillId="14" borderId="7" xfId="0" applyFont="1" applyFill="1" applyBorder="1" applyAlignment="1">
      <alignment horizontal="center" vertical="center" wrapText="1"/>
    </xf>
    <xf numFmtId="0" fontId="4" fillId="15" borderId="11" xfId="0" applyFont="1" applyFill="1" applyBorder="1" applyAlignment="1" applyProtection="1">
      <alignment horizontal="center" vertical="center" wrapText="1"/>
    </xf>
    <xf numFmtId="0" fontId="4" fillId="15" borderId="12" xfId="0" applyFont="1" applyFill="1" applyBorder="1" applyAlignment="1" applyProtection="1">
      <alignment horizontal="center" vertical="center" wrapText="1"/>
    </xf>
    <xf numFmtId="0" fontId="4" fillId="15" borderId="9" xfId="0" applyFont="1" applyFill="1" applyBorder="1" applyAlignment="1" applyProtection="1">
      <alignment horizontal="center" vertical="center" wrapText="1"/>
    </xf>
    <xf numFmtId="0" fontId="4" fillId="0" borderId="1" xfId="0" applyFont="1" applyBorder="1" applyAlignment="1">
      <alignment horizontal="center" wrapText="1"/>
    </xf>
    <xf numFmtId="0" fontId="4" fillId="0" borderId="1" xfId="0" applyFont="1" applyBorder="1" applyAlignment="1">
      <alignment horizontal="center"/>
    </xf>
    <xf numFmtId="0" fontId="4" fillId="10" borderId="1"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10" borderId="5" xfId="0" applyFont="1" applyFill="1" applyBorder="1" applyAlignment="1">
      <alignment horizontal="center" vertical="center" wrapText="1"/>
    </xf>
    <xf numFmtId="0" fontId="4" fillId="10" borderId="10"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4" fillId="6" borderId="1" xfId="0" applyFont="1" applyFill="1" applyBorder="1" applyAlignment="1" applyProtection="1">
      <alignment horizontal="center" vertical="center" wrapText="1"/>
    </xf>
    <xf numFmtId="14" fontId="4" fillId="12" borderId="11" xfId="0" applyNumberFormat="1" applyFont="1" applyFill="1" applyBorder="1" applyAlignment="1" applyProtection="1">
      <alignment horizontal="center" vertical="center" wrapText="1"/>
    </xf>
    <xf numFmtId="14" fontId="4" fillId="12" borderId="9" xfId="0" applyNumberFormat="1" applyFont="1" applyFill="1" applyBorder="1" applyAlignment="1" applyProtection="1">
      <alignment horizontal="center" vertical="center" wrapText="1"/>
    </xf>
    <xf numFmtId="0" fontId="4" fillId="4" borderId="11"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1" xfId="0" applyFont="1" applyFill="1" applyBorder="1" applyAlignment="1" applyProtection="1">
      <alignment horizontal="center" vertical="center" wrapText="1"/>
    </xf>
    <xf numFmtId="0" fontId="4" fillId="4" borderId="9" xfId="0" applyFont="1" applyFill="1" applyBorder="1" applyAlignment="1" applyProtection="1">
      <alignment horizontal="center" vertical="center" wrapText="1"/>
    </xf>
    <xf numFmtId="0" fontId="4" fillId="3" borderId="0" xfId="0" applyFont="1" applyFill="1" applyBorder="1" applyAlignment="1" applyProtection="1">
      <alignment horizontal="left" vertical="center" wrapText="1"/>
    </xf>
    <xf numFmtId="0" fontId="3" fillId="0" borderId="1" xfId="0" applyFont="1" applyBorder="1" applyAlignment="1" applyProtection="1">
      <alignment horizontal="center" vertical="center"/>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15" xfId="0" applyFont="1" applyBorder="1" applyAlignment="1">
      <alignment horizontal="center" vertical="center" wrapText="1"/>
    </xf>
    <xf numFmtId="0" fontId="2" fillId="0" borderId="5" xfId="0" applyFont="1" applyBorder="1" applyAlignment="1">
      <alignment horizontal="left" vertical="center" wrapText="1"/>
    </xf>
    <xf numFmtId="0" fontId="2" fillId="0" borderId="10" xfId="0" applyFont="1" applyBorder="1" applyAlignment="1">
      <alignment horizontal="left" vertical="center" wrapText="1"/>
    </xf>
    <xf numFmtId="0" fontId="2" fillId="0" borderId="7" xfId="0" applyFont="1" applyBorder="1" applyAlignment="1">
      <alignment horizontal="left" vertical="center" wrapText="1"/>
    </xf>
    <xf numFmtId="0" fontId="2" fillId="0" borderId="0" xfId="31" applyBorder="1" applyAlignment="1">
      <alignment horizontal="center"/>
    </xf>
    <xf numFmtId="0" fontId="4" fillId="32" borderId="36" xfId="31" applyFont="1" applyFill="1" applyBorder="1" applyAlignment="1">
      <alignment horizontal="center" vertical="center" wrapText="1" readingOrder="1"/>
    </xf>
    <xf numFmtId="0" fontId="4" fillId="32" borderId="37" xfId="31" applyFont="1" applyFill="1" applyBorder="1" applyAlignment="1">
      <alignment horizontal="center" vertical="center" wrapText="1" readingOrder="1"/>
    </xf>
    <xf numFmtId="0" fontId="2" fillId="0" borderId="36" xfId="31" applyFont="1" applyBorder="1" applyAlignment="1">
      <alignment horizontal="center" vertical="center" wrapText="1" readingOrder="1"/>
    </xf>
    <xf numFmtId="0" fontId="2" fillId="0" borderId="37" xfId="31" applyFont="1" applyBorder="1" applyAlignment="1">
      <alignment horizontal="center" vertical="center" wrapText="1" readingOrder="1"/>
    </xf>
    <xf numFmtId="0" fontId="2" fillId="0" borderId="38" xfId="31" applyFont="1" applyBorder="1" applyAlignment="1">
      <alignment horizontal="center" vertical="center" wrapText="1" readingOrder="1"/>
    </xf>
    <xf numFmtId="0" fontId="4" fillId="32" borderId="38" xfId="31" applyFont="1" applyFill="1" applyBorder="1" applyAlignment="1">
      <alignment horizontal="center" vertical="center" wrapText="1" readingOrder="1"/>
    </xf>
    <xf numFmtId="0" fontId="4" fillId="0" borderId="36" xfId="31" applyFont="1" applyBorder="1" applyAlignment="1">
      <alignment horizontal="center" vertical="center" wrapText="1" readingOrder="1"/>
    </xf>
    <xf numFmtId="0" fontId="4" fillId="0" borderId="37" xfId="31" applyFont="1" applyBorder="1" applyAlignment="1">
      <alignment horizontal="center" vertical="center" wrapText="1" readingOrder="1"/>
    </xf>
    <xf numFmtId="0" fontId="4" fillId="0" borderId="38" xfId="31" applyFont="1" applyBorder="1" applyAlignment="1">
      <alignment horizontal="center" vertical="center" wrapText="1" readingOrder="1"/>
    </xf>
    <xf numFmtId="0" fontId="2" fillId="0" borderId="39" xfId="31" applyBorder="1" applyAlignment="1">
      <alignment horizontal="center"/>
    </xf>
    <xf numFmtId="0" fontId="38" fillId="10" borderId="16" xfId="31" applyFont="1" applyFill="1" applyBorder="1" applyAlignment="1">
      <alignment horizontal="center" vertical="center" wrapText="1"/>
    </xf>
    <xf numFmtId="0" fontId="38" fillId="10" borderId="20" xfId="31" applyFont="1" applyFill="1" applyBorder="1" applyAlignment="1">
      <alignment horizontal="center" vertical="center" wrapText="1"/>
    </xf>
    <xf numFmtId="0" fontId="38" fillId="10" borderId="21" xfId="31" applyFont="1" applyFill="1" applyBorder="1" applyAlignment="1">
      <alignment horizontal="center" vertical="center" wrapText="1"/>
    </xf>
    <xf numFmtId="0" fontId="4" fillId="10" borderId="17" xfId="31" applyFont="1" applyFill="1" applyBorder="1" applyAlignment="1">
      <alignment horizontal="center" vertical="center" wrapText="1"/>
    </xf>
    <xf numFmtId="0" fontId="4" fillId="10" borderId="18" xfId="31" applyFont="1" applyFill="1" applyBorder="1" applyAlignment="1">
      <alignment horizontal="center" vertical="center" wrapText="1"/>
    </xf>
    <xf numFmtId="0" fontId="4" fillId="10" borderId="19" xfId="31" applyFont="1" applyFill="1" applyBorder="1" applyAlignment="1">
      <alignment horizontal="center" vertical="center" wrapText="1"/>
    </xf>
    <xf numFmtId="0" fontId="2" fillId="32" borderId="17" xfId="31" applyFont="1" applyFill="1" applyBorder="1" applyAlignment="1">
      <alignment horizontal="center" vertical="center" wrapText="1"/>
    </xf>
    <xf numFmtId="0" fontId="2" fillId="32" borderId="18" xfId="31" applyFont="1" applyFill="1" applyBorder="1" applyAlignment="1">
      <alignment horizontal="center" vertical="center" wrapText="1"/>
    </xf>
    <xf numFmtId="0" fontId="2" fillId="10" borderId="17" xfId="31" applyFont="1" applyFill="1" applyBorder="1" applyAlignment="1">
      <alignment horizontal="center" vertical="center" wrapText="1"/>
    </xf>
    <xf numFmtId="0" fontId="2" fillId="10" borderId="18" xfId="31" applyFont="1" applyFill="1" applyBorder="1" applyAlignment="1">
      <alignment horizontal="center" vertical="center" wrapText="1"/>
    </xf>
    <xf numFmtId="0" fontId="2" fillId="10" borderId="19" xfId="31" applyFont="1" applyFill="1" applyBorder="1" applyAlignment="1">
      <alignment horizontal="center" vertical="center" wrapText="1"/>
    </xf>
    <xf numFmtId="0" fontId="2" fillId="32" borderId="19" xfId="31" applyFont="1" applyFill="1" applyBorder="1" applyAlignment="1">
      <alignment horizontal="center" vertical="center" wrapText="1"/>
    </xf>
    <xf numFmtId="0" fontId="21" fillId="27" borderId="1" xfId="29" applyFont="1" applyFill="1" applyBorder="1" applyAlignment="1">
      <alignment horizontal="center" vertical="center" wrapText="1"/>
    </xf>
    <xf numFmtId="0" fontId="28" fillId="10" borderId="1" xfId="29" applyFont="1" applyFill="1" applyBorder="1" applyAlignment="1">
      <alignment horizontal="center" vertical="center" wrapText="1" readingOrder="1"/>
    </xf>
    <xf numFmtId="1" fontId="32" fillId="0" borderId="3" xfId="32" applyNumberFormat="1" applyFont="1" applyBorder="1" applyAlignment="1">
      <alignment horizontal="center"/>
    </xf>
    <xf numFmtId="0" fontId="4" fillId="10" borderId="1" xfId="29" applyFont="1" applyFill="1" applyBorder="1" applyAlignment="1">
      <alignment horizontal="center" vertical="center" wrapText="1"/>
    </xf>
    <xf numFmtId="0" fontId="4" fillId="21" borderId="1" xfId="29" applyFont="1" applyFill="1" applyBorder="1" applyAlignment="1">
      <alignment horizontal="center" vertical="center" wrapText="1"/>
    </xf>
    <xf numFmtId="0" fontId="28" fillId="21" borderId="1" xfId="29" applyFont="1" applyFill="1" applyBorder="1" applyAlignment="1">
      <alignment horizontal="center" vertical="center" wrapText="1" readingOrder="1"/>
    </xf>
    <xf numFmtId="0" fontId="4" fillId="11" borderId="1" xfId="29" applyFont="1" applyFill="1" applyBorder="1" applyAlignment="1">
      <alignment horizontal="center" vertical="center" wrapText="1"/>
    </xf>
    <xf numFmtId="0" fontId="30" fillId="22" borderId="11" xfId="29" applyFont="1" applyFill="1" applyBorder="1" applyAlignment="1">
      <alignment horizontal="center" vertical="center" wrapText="1"/>
    </xf>
    <xf numFmtId="0" fontId="30" fillId="22" borderId="9" xfId="29" applyFont="1" applyFill="1" applyBorder="1" applyAlignment="1">
      <alignment horizontal="center" vertical="center" wrapText="1"/>
    </xf>
    <xf numFmtId="0" fontId="30" fillId="24" borderId="11" xfId="29" applyFont="1" applyFill="1" applyBorder="1" applyAlignment="1">
      <alignment horizontal="center" vertical="center" wrapText="1"/>
    </xf>
    <xf numFmtId="0" fontId="30" fillId="24" borderId="9" xfId="29" applyFont="1" applyFill="1" applyBorder="1" applyAlignment="1">
      <alignment horizontal="center" vertical="center" wrapText="1"/>
    </xf>
    <xf numFmtId="0" fontId="30" fillId="26" borderId="11" xfId="29" applyFont="1" applyFill="1" applyBorder="1" applyAlignment="1">
      <alignment horizontal="center" vertical="center" wrapText="1"/>
    </xf>
    <xf numFmtId="0" fontId="30" fillId="26" borderId="9" xfId="29" applyFont="1" applyFill="1" applyBorder="1" applyAlignment="1">
      <alignment horizontal="center" vertical="center" wrapText="1"/>
    </xf>
    <xf numFmtId="0" fontId="30" fillId="16" borderId="11" xfId="29" applyFont="1" applyFill="1" applyBorder="1" applyAlignment="1">
      <alignment horizontal="center" vertical="center" wrapText="1"/>
    </xf>
    <xf numFmtId="0" fontId="30" fillId="16" borderId="9" xfId="29" applyFont="1" applyFill="1" applyBorder="1" applyAlignment="1">
      <alignment horizontal="center" vertical="center" wrapText="1"/>
    </xf>
    <xf numFmtId="0" fontId="4" fillId="9" borderId="1" xfId="0" applyFont="1" applyFill="1" applyBorder="1" applyAlignment="1">
      <alignment horizontal="center" vertical="center" wrapText="1"/>
    </xf>
    <xf numFmtId="0" fontId="30" fillId="10" borderId="1" xfId="29" applyFont="1" applyFill="1" applyBorder="1" applyAlignment="1">
      <alignment horizontal="center" vertical="center" wrapText="1" readingOrder="1"/>
    </xf>
    <xf numFmtId="0" fontId="24" fillId="11" borderId="1" xfId="29" applyFont="1" applyFill="1" applyBorder="1" applyAlignment="1">
      <alignment horizontal="center" vertical="center" wrapText="1"/>
    </xf>
    <xf numFmtId="0" fontId="24" fillId="10" borderId="1" xfId="29" applyFont="1" applyFill="1" applyBorder="1" applyAlignment="1">
      <alignment horizontal="center" vertical="center" wrapText="1"/>
    </xf>
    <xf numFmtId="0" fontId="24" fillId="21" borderId="1" xfId="29" applyFont="1" applyFill="1" applyBorder="1" applyAlignment="1">
      <alignment horizontal="center" vertical="center" wrapText="1"/>
    </xf>
    <xf numFmtId="0" fontId="30" fillId="21" borderId="1" xfId="29" applyFont="1" applyFill="1" applyBorder="1" applyAlignment="1">
      <alignment horizontal="center" vertical="center" wrapText="1" readingOrder="1"/>
    </xf>
    <xf numFmtId="0" fontId="20" fillId="10" borderId="1" xfId="29" applyFont="1" applyFill="1" applyBorder="1" applyAlignment="1">
      <alignment horizontal="center" vertical="center" wrapText="1"/>
    </xf>
    <xf numFmtId="1" fontId="20" fillId="0" borderId="3" xfId="32" applyNumberFormat="1" applyFont="1" applyBorder="1" applyAlignment="1">
      <alignment horizontal="center"/>
    </xf>
  </cellXfs>
  <cellStyles count="41">
    <cellStyle name="Hipervínculo" xfId="1" builtinId="8"/>
    <cellStyle name="Hipervínculo 2" xfId="2"/>
    <cellStyle name="Hipervínculo 2 2" xfId="3"/>
    <cellStyle name="Hipervínculo 2_Plan de Acción 2012 Seguimiento Sept" xfId="4"/>
    <cellStyle name="Hipervínculo 3" xfId="5"/>
    <cellStyle name="Hipervínculo 3 2" xfId="6"/>
    <cellStyle name="Hipervínculo 3_Plan de Acción 2012 Seguimiento Sept" xfId="7"/>
    <cellStyle name="Millares 2" xfId="8"/>
    <cellStyle name="Millares 2 2" xfId="9"/>
    <cellStyle name="Millares 2 2 2" xfId="35"/>
    <cellStyle name="Millares 3" xfId="34"/>
    <cellStyle name="Millares 3 2" xfId="39"/>
    <cellStyle name="Millares 4" xfId="40"/>
    <cellStyle name="Normal" xfId="0" builtinId="0"/>
    <cellStyle name="Normal 2" xfId="10"/>
    <cellStyle name="Normal 2 2" xfId="11"/>
    <cellStyle name="Normal 2 2 2" xfId="12"/>
    <cellStyle name="Normal 2 2 2 2" xfId="31"/>
    <cellStyle name="Normal 2 2_Plan de Acción 2012 Seguimiento Sept" xfId="13"/>
    <cellStyle name="Normal 2 3" xfId="14"/>
    <cellStyle name="Normal 2 3 2" xfId="15"/>
    <cellStyle name="Normal 2 3_Plan de Acción 2012 Seguimiento Sept" xfId="16"/>
    <cellStyle name="Normal 2 4" xfId="29"/>
    <cellStyle name="Normal 4" xfId="30"/>
    <cellStyle name="Normal 6" xfId="17"/>
    <cellStyle name="Normal_Propuesta Plan de Acción Versión 2.0 OCI 2" xfId="37"/>
    <cellStyle name="Normal_Propuesta Plan de Acción Versión 2.0 R.F. y J.C." xfId="26"/>
    <cellStyle name="Porcentaje" xfId="18" builtinId="5"/>
    <cellStyle name="Porcentaje 2" xfId="19"/>
    <cellStyle name="Porcentaje 2 2" xfId="28"/>
    <cellStyle name="Porcentaje 2 2 2" xfId="32"/>
    <cellStyle name="Porcentaje 3" xfId="20"/>
    <cellStyle name="Porcentaje 3 2" xfId="21"/>
    <cellStyle name="Porcentaje 3 2 2" xfId="36"/>
    <cellStyle name="Porcentaje 4" xfId="22"/>
    <cellStyle name="Porcentaje 4 2" xfId="23"/>
    <cellStyle name="Porcentaje 5" xfId="24"/>
    <cellStyle name="Porcentaje 6" xfId="25"/>
    <cellStyle name="Porcentaje 6 2" xfId="27"/>
    <cellStyle name="Porcentaje 7" xfId="33"/>
    <cellStyle name="Porcentaje 7 2" xfId="38"/>
  </cellStyles>
  <dxfs count="21">
    <dxf>
      <fill>
        <patternFill>
          <bgColor indexed="11"/>
        </patternFill>
      </fill>
    </dxf>
    <dxf>
      <fill>
        <patternFill>
          <bgColor indexed="43"/>
        </patternFill>
      </fill>
    </dxf>
    <dxf>
      <fill>
        <patternFill>
          <bgColor indexed="10"/>
        </patternFill>
      </fill>
    </dxf>
    <dxf>
      <fill>
        <patternFill>
          <bgColor indexed="11"/>
        </patternFill>
      </fill>
    </dxf>
    <dxf>
      <fill>
        <patternFill>
          <bgColor indexed="43"/>
        </patternFill>
      </fill>
    </dxf>
    <dxf>
      <fill>
        <patternFill>
          <bgColor indexed="10"/>
        </patternFill>
      </fill>
    </dxf>
    <dxf>
      <fill>
        <patternFill>
          <bgColor indexed="11"/>
        </patternFill>
      </fill>
    </dxf>
    <dxf>
      <fill>
        <patternFill>
          <bgColor indexed="43"/>
        </patternFill>
      </fill>
    </dxf>
    <dxf>
      <fill>
        <patternFill>
          <bgColor indexed="10"/>
        </patternFill>
      </fill>
    </dxf>
    <dxf>
      <fill>
        <patternFill>
          <bgColor indexed="11"/>
        </patternFill>
      </fill>
    </dxf>
    <dxf>
      <fill>
        <patternFill>
          <bgColor indexed="43"/>
        </patternFill>
      </fill>
    </dxf>
    <dxf>
      <fill>
        <patternFill>
          <bgColor indexed="10"/>
        </patternFill>
      </fill>
    </dxf>
    <dxf>
      <fill>
        <patternFill>
          <bgColor indexed="11"/>
        </patternFill>
      </fill>
    </dxf>
    <dxf>
      <fill>
        <patternFill>
          <bgColor indexed="43"/>
        </patternFill>
      </fill>
    </dxf>
    <dxf>
      <fill>
        <patternFill>
          <bgColor indexed="10"/>
        </patternFill>
      </fill>
    </dxf>
    <dxf>
      <fill>
        <patternFill>
          <bgColor indexed="11"/>
        </patternFill>
      </fill>
    </dxf>
    <dxf>
      <fill>
        <patternFill>
          <bgColor indexed="43"/>
        </patternFill>
      </fill>
    </dxf>
    <dxf>
      <fill>
        <patternFill>
          <bgColor indexed="10"/>
        </patternFill>
      </fill>
    </dxf>
    <dxf>
      <fill>
        <patternFill>
          <bgColor indexed="11"/>
        </patternFill>
      </fill>
    </dxf>
    <dxf>
      <fill>
        <patternFill>
          <bgColor indexed="43"/>
        </patternFill>
      </fill>
    </dxf>
    <dxf>
      <fill>
        <patternFill>
          <bgColor indexed="10"/>
        </patternFill>
      </fill>
    </dxf>
  </dxfs>
  <tableStyles count="0" defaultTableStyle="TableStyleMedium9" defaultPivotStyle="PivotStyleLight16"/>
  <colors>
    <mruColors>
      <color rgb="FF00FF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4.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5.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7.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8.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9.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s-CO"/>
              <a:t>Evolución 12 últimos meses</a:t>
            </a:r>
          </a:p>
        </c:rich>
      </c:tx>
      <c:layout>
        <c:manualLayout>
          <c:xMode val="edge"/>
          <c:yMode val="edge"/>
          <c:x val="0.29566914305203373"/>
          <c:y val="3.3742331288343558E-2"/>
        </c:manualLayout>
      </c:layout>
      <c:overlay val="0"/>
      <c:spPr>
        <a:noFill/>
        <a:ln w="25400">
          <a:noFill/>
        </a:ln>
      </c:spPr>
    </c:title>
    <c:autoTitleDeleted val="0"/>
    <c:plotArea>
      <c:layout>
        <c:manualLayout>
          <c:layoutTarget val="inner"/>
          <c:xMode val="edge"/>
          <c:yMode val="edge"/>
          <c:x val="9.9811859646928791E-2"/>
          <c:y val="0.20858895705521471"/>
          <c:w val="0.72128192914667411"/>
          <c:h val="0.65337423312883436"/>
        </c:manualLayout>
      </c:layout>
      <c:lineChart>
        <c:grouping val="standard"/>
        <c:varyColors val="0"/>
        <c:ser>
          <c:idx val="0"/>
          <c:order val="0"/>
          <c:tx>
            <c:strRef>
              <c:f>'cump obj'!$A$9</c:f>
              <c:strCache>
                <c:ptCount val="1"/>
                <c:pt idx="0">
                  <c:v>INDIC.</c:v>
                </c:pt>
              </c:strCache>
            </c:strRef>
          </c:tx>
          <c:spPr>
            <a:ln w="12700">
              <a:solidFill>
                <a:srgbClr val="000080"/>
              </a:solidFill>
              <a:prstDash val="solid"/>
            </a:ln>
          </c:spPr>
          <c:marker>
            <c:symbol val="diamond"/>
            <c:size val="3"/>
            <c:spPr>
              <a:solidFill>
                <a:srgbClr val="000080"/>
              </a:solidFill>
              <a:ln>
                <a:solidFill>
                  <a:srgbClr val="000080"/>
                </a:solidFill>
                <a:prstDash val="solid"/>
              </a:ln>
            </c:spPr>
          </c:marker>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'cump obj'!$B$8:$M$8</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cat>
          <c:val>
            <c:numRef>
              <c:f>'cump obj'!$B$9:$M$9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ser>
          <c:idx val="1"/>
          <c:order val="1"/>
          <c:tx>
            <c:strRef>
              <c:f>'cump obj'!$A$10</c:f>
              <c:strCache>
                <c:ptCount val="1"/>
                <c:pt idx="0">
                  <c:v>MIN</c:v>
                </c:pt>
              </c:strCache>
            </c:strRef>
          </c:tx>
          <c:spPr>
            <a:ln w="12700">
              <a:solidFill>
                <a:srgbClr val="FF00FF"/>
              </a:solidFill>
              <a:prstDash val="solid"/>
            </a:ln>
          </c:spPr>
          <c:marker>
            <c:symbol val="none"/>
          </c:marker>
          <c:cat>
            <c:numRef>
              <c:f>'cump obj'!$B$8:$M$8</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cat>
          <c:val>
            <c:numRef>
              <c:f>'cump obj'!$B$10:$M$10</c:f>
              <c:numCache>
                <c:formatCode>0%</c:formatCode>
                <c:ptCount val="12"/>
                <c:pt idx="0">
                  <c:v>0.6</c:v>
                </c:pt>
                <c:pt idx="1">
                  <c:v>0.6</c:v>
                </c:pt>
                <c:pt idx="2">
                  <c:v>0.6</c:v>
                </c:pt>
                <c:pt idx="3">
                  <c:v>0.6</c:v>
                </c:pt>
                <c:pt idx="4">
                  <c:v>0.6</c:v>
                </c:pt>
                <c:pt idx="5">
                  <c:v>0.6</c:v>
                </c:pt>
                <c:pt idx="6">
                  <c:v>0.6</c:v>
                </c:pt>
                <c:pt idx="7">
                  <c:v>0.6</c:v>
                </c:pt>
                <c:pt idx="8">
                  <c:v>0.6</c:v>
                </c:pt>
                <c:pt idx="9">
                  <c:v>0.6</c:v>
                </c:pt>
                <c:pt idx="10">
                  <c:v>0.6</c:v>
                </c:pt>
                <c:pt idx="11">
                  <c:v>0.6</c:v>
                </c:pt>
              </c:numCache>
            </c:numRef>
          </c:val>
          <c:smooth val="0"/>
        </c:ser>
        <c:ser>
          <c:idx val="2"/>
          <c:order val="2"/>
          <c:tx>
            <c:strRef>
              <c:f>'cump obj'!$A$11</c:f>
              <c:strCache>
                <c:ptCount val="1"/>
                <c:pt idx="0">
                  <c:v>MAX</c:v>
                </c:pt>
              </c:strCache>
            </c:strRef>
          </c:tx>
          <c:spPr>
            <a:ln w="12700">
              <a:solidFill>
                <a:srgbClr val="FFFF00"/>
              </a:solidFill>
              <a:prstDash val="solid"/>
            </a:ln>
          </c:spPr>
          <c:marker>
            <c:symbol val="none"/>
          </c:marker>
          <c:cat>
            <c:numRef>
              <c:f>'cump obj'!$B$8:$M$8</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cat>
          <c:val>
            <c:numRef>
              <c:f>'cump obj'!$B$11:$M$11</c:f>
              <c:numCache>
                <c:formatCode>0%</c:formatCode>
                <c:ptCount val="12"/>
                <c:pt idx="0">
                  <c:v>0.8</c:v>
                </c:pt>
                <c:pt idx="1">
                  <c:v>0.8</c:v>
                </c:pt>
                <c:pt idx="2">
                  <c:v>0.8</c:v>
                </c:pt>
                <c:pt idx="3">
                  <c:v>0.8</c:v>
                </c:pt>
                <c:pt idx="4">
                  <c:v>0.8</c:v>
                </c:pt>
                <c:pt idx="5">
                  <c:v>0.8</c:v>
                </c:pt>
                <c:pt idx="6">
                  <c:v>0.8</c:v>
                </c:pt>
                <c:pt idx="7">
                  <c:v>0.8</c:v>
                </c:pt>
                <c:pt idx="8">
                  <c:v>0.8</c:v>
                </c:pt>
                <c:pt idx="9">
                  <c:v>0.8</c:v>
                </c:pt>
                <c:pt idx="10">
                  <c:v>0.8</c:v>
                </c:pt>
                <c:pt idx="11">
                  <c:v>0.8</c:v>
                </c:pt>
              </c:numCache>
            </c:numRef>
          </c:val>
          <c:smooth val="0"/>
        </c:ser>
        <c:dLbls>
          <c:showLegendKey val="0"/>
          <c:showVal val="0"/>
          <c:showCatName val="0"/>
          <c:showSerName val="0"/>
          <c:showPercent val="0"/>
          <c:showBubbleSize val="0"/>
        </c:dLbls>
        <c:marker val="1"/>
        <c:smooth val="0"/>
        <c:axId val="1076562720"/>
        <c:axId val="1076561088"/>
      </c:lineChart>
      <c:catAx>
        <c:axId val="107656272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1076561088"/>
        <c:crosses val="autoZero"/>
        <c:auto val="1"/>
        <c:lblAlgn val="ctr"/>
        <c:lblOffset val="100"/>
        <c:tickLblSkip val="1"/>
        <c:tickMarkSkip val="1"/>
        <c:noMultiLvlLbl val="0"/>
      </c:catAx>
      <c:valAx>
        <c:axId val="1076561088"/>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1076562720"/>
        <c:crosses val="autoZero"/>
        <c:crossBetween val="between"/>
      </c:valAx>
      <c:spPr>
        <a:solidFill>
          <a:srgbClr val="C0C0C0"/>
        </a:solidFill>
        <a:ln w="12700">
          <a:solidFill>
            <a:srgbClr val="808080"/>
          </a:solidFill>
          <a:prstDash val="solid"/>
        </a:ln>
      </c:spPr>
    </c:plotArea>
    <c:legend>
      <c:legendPos val="r"/>
      <c:layout>
        <c:manualLayout>
          <c:xMode val="edge"/>
          <c:yMode val="edge"/>
          <c:x val="0.83241741674946002"/>
          <c:y val="0.42332705344347299"/>
          <c:w val="0.14313052676325067"/>
          <c:h val="0.19632545931758527"/>
        </c:manualLayout>
      </c:layout>
      <c:overlay val="0"/>
      <c:spPr>
        <a:solidFill>
          <a:srgbClr val="FFFFFF"/>
        </a:solidFill>
        <a:ln w="3175">
          <a:solidFill>
            <a:srgbClr val="000000"/>
          </a:solidFill>
          <a:prstDash val="solid"/>
        </a:ln>
      </c:spPr>
      <c:txPr>
        <a:bodyPr/>
        <a:lstStyle/>
        <a:p>
          <a:pPr>
            <a:defRPr sz="545"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 r="0.75" t="1" header="0" footer="0"/>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O"/>
              <a:t>Cumplimiento objetivo</a:t>
            </a:r>
            <a:r>
              <a:rPr lang="es-CO" baseline="0"/>
              <a:t> 2</a:t>
            </a:r>
            <a:endParaRPr lang="es-CO"/>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spPr>
              <a:solidFill>
                <a:schemeClr val="accent2"/>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2"/>
            <c:invertIfNegative val="0"/>
            <c:bubble3D val="0"/>
            <c:spPr>
              <a:solidFill>
                <a:srgbClr val="FFFF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 SGTO 1'!$K$6:$M$7</c15:sqref>
                  </c15:fullRef>
                  <c15:levelRef>
                    <c15:sqref>' SGTO 1'!$K$7:$M$7</c15:sqref>
                  </c15:levelRef>
                </c:ext>
              </c:extLst>
              <c:f>' SGTO 1'!$K$7:$M$7</c:f>
              <c:strCache>
                <c:ptCount val="3"/>
                <c:pt idx="0">
                  <c:v>S</c:v>
                </c:pt>
                <c:pt idx="1">
                  <c:v>A</c:v>
                </c:pt>
                <c:pt idx="2">
                  <c:v>M</c:v>
                </c:pt>
              </c:strCache>
            </c:strRef>
          </c:cat>
          <c:val>
            <c:numRef>
              <c:f>' SGTO 1'!$K$19:$M$19</c:f>
              <c:numCache>
                <c:formatCode>General</c:formatCode>
                <c:ptCount val="3"/>
                <c:pt idx="0">
                  <c:v>7</c:v>
                </c:pt>
                <c:pt idx="1">
                  <c:v>0</c:v>
                </c:pt>
                <c:pt idx="2">
                  <c:v>2</c:v>
                </c:pt>
              </c:numCache>
            </c:numRef>
          </c:val>
        </c:ser>
        <c:dLbls>
          <c:dLblPos val="outEnd"/>
          <c:showLegendKey val="0"/>
          <c:showVal val="1"/>
          <c:showCatName val="0"/>
          <c:showSerName val="0"/>
          <c:showPercent val="0"/>
          <c:showBubbleSize val="0"/>
        </c:dLbls>
        <c:gapWidth val="100"/>
        <c:overlap val="-24"/>
        <c:axId val="1156512816"/>
        <c:axId val="1156516624"/>
      </c:barChart>
      <c:catAx>
        <c:axId val="115651281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56516624"/>
        <c:crosses val="autoZero"/>
        <c:auto val="1"/>
        <c:lblAlgn val="ctr"/>
        <c:lblOffset val="100"/>
        <c:noMultiLvlLbl val="0"/>
      </c:catAx>
      <c:valAx>
        <c:axId val="11565166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565128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O"/>
              <a:t>Cumplimiento</a:t>
            </a:r>
            <a:r>
              <a:rPr lang="es-CO" baseline="0"/>
              <a:t> objetivo 3</a:t>
            </a:r>
            <a:endParaRPr lang="es-CO"/>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spPr>
              <a:solidFill>
                <a:schemeClr val="accent2"/>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 SGTO 1'!$N$6:$P$7</c15:sqref>
                  </c15:fullRef>
                  <c15:levelRef>
                    <c15:sqref>' SGTO 1'!$N$7:$P$7</c15:sqref>
                  </c15:levelRef>
                </c:ext>
              </c:extLst>
              <c:f>' SGTO 1'!$N$7:$P$7</c:f>
              <c:strCache>
                <c:ptCount val="3"/>
                <c:pt idx="0">
                  <c:v>S</c:v>
                </c:pt>
                <c:pt idx="1">
                  <c:v>A</c:v>
                </c:pt>
                <c:pt idx="2">
                  <c:v>M</c:v>
                </c:pt>
              </c:strCache>
            </c:strRef>
          </c:cat>
          <c:val>
            <c:numRef>
              <c:f>' SGTO 1'!$N$19:$P$19</c:f>
              <c:numCache>
                <c:formatCode>General</c:formatCode>
                <c:ptCount val="3"/>
                <c:pt idx="0">
                  <c:v>13</c:v>
                </c:pt>
                <c:pt idx="1">
                  <c:v>0</c:v>
                </c:pt>
                <c:pt idx="2">
                  <c:v>1</c:v>
                </c:pt>
              </c:numCache>
            </c:numRef>
          </c:val>
        </c:ser>
        <c:dLbls>
          <c:dLblPos val="outEnd"/>
          <c:showLegendKey val="0"/>
          <c:showVal val="1"/>
          <c:showCatName val="0"/>
          <c:showSerName val="0"/>
          <c:showPercent val="0"/>
          <c:showBubbleSize val="0"/>
        </c:dLbls>
        <c:gapWidth val="100"/>
        <c:overlap val="-24"/>
        <c:axId val="1156510640"/>
        <c:axId val="1156517168"/>
      </c:barChart>
      <c:catAx>
        <c:axId val="115651064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56517168"/>
        <c:crosses val="autoZero"/>
        <c:auto val="1"/>
        <c:lblAlgn val="ctr"/>
        <c:lblOffset val="100"/>
        <c:noMultiLvlLbl val="0"/>
      </c:catAx>
      <c:valAx>
        <c:axId val="11565171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565106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O"/>
              <a:t>Cumplimiento objetico 4</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spPr>
              <a:solidFill>
                <a:schemeClr val="accent2"/>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 SGTO 1'!$Q$6:$S$7</c15:sqref>
                  </c15:fullRef>
                  <c15:levelRef>
                    <c15:sqref>' SGTO 1'!$Q$7:$S$7</c15:sqref>
                  </c15:levelRef>
                </c:ext>
              </c:extLst>
              <c:f>' SGTO 1'!$Q$7:$S$7</c:f>
              <c:strCache>
                <c:ptCount val="3"/>
                <c:pt idx="0">
                  <c:v>S</c:v>
                </c:pt>
                <c:pt idx="1">
                  <c:v>A</c:v>
                </c:pt>
                <c:pt idx="2">
                  <c:v>M</c:v>
                </c:pt>
              </c:strCache>
            </c:strRef>
          </c:cat>
          <c:val>
            <c:numRef>
              <c:f>' SGTO 1'!$Q$19:$S$19</c:f>
              <c:numCache>
                <c:formatCode>General</c:formatCode>
                <c:ptCount val="3"/>
                <c:pt idx="0">
                  <c:v>14</c:v>
                </c:pt>
                <c:pt idx="1">
                  <c:v>0</c:v>
                </c:pt>
                <c:pt idx="2">
                  <c:v>3</c:v>
                </c:pt>
              </c:numCache>
            </c:numRef>
          </c:val>
        </c:ser>
        <c:dLbls>
          <c:dLblPos val="outEnd"/>
          <c:showLegendKey val="0"/>
          <c:showVal val="1"/>
          <c:showCatName val="0"/>
          <c:showSerName val="0"/>
          <c:showPercent val="0"/>
          <c:showBubbleSize val="0"/>
        </c:dLbls>
        <c:gapWidth val="100"/>
        <c:overlap val="-24"/>
        <c:axId val="1156515536"/>
        <c:axId val="1003117184"/>
      </c:barChart>
      <c:catAx>
        <c:axId val="115651553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03117184"/>
        <c:crosses val="autoZero"/>
        <c:auto val="1"/>
        <c:lblAlgn val="ctr"/>
        <c:lblOffset val="100"/>
        <c:noMultiLvlLbl val="0"/>
      </c:catAx>
      <c:valAx>
        <c:axId val="10031171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565155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O"/>
              <a:t>Cumplimiento objetivo 5</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spPr>
              <a:solidFill>
                <a:schemeClr val="accent2"/>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cat>
            <c:strRef>
              <c:extLst>
                <c:ext xmlns:c15="http://schemas.microsoft.com/office/drawing/2012/chart" uri="{02D57815-91ED-43cb-92C2-25804820EDAC}">
                  <c15:fullRef>
                    <c15:sqref>' SGTO 1'!$T$6:$V$7</c15:sqref>
                  </c15:fullRef>
                  <c15:levelRef>
                    <c15:sqref>' SGTO 1'!$T$7:$V$7</c15:sqref>
                  </c15:levelRef>
                </c:ext>
              </c:extLst>
              <c:f>' SGTO 1'!$T$7:$V$7</c:f>
              <c:strCache>
                <c:ptCount val="3"/>
                <c:pt idx="0">
                  <c:v>S</c:v>
                </c:pt>
                <c:pt idx="1">
                  <c:v>A</c:v>
                </c:pt>
                <c:pt idx="2">
                  <c:v>M</c:v>
                </c:pt>
              </c:strCache>
            </c:strRef>
          </c:cat>
          <c:val>
            <c:numRef>
              <c:f>' SGTO 1'!$T$19:$V$19</c:f>
              <c:numCache>
                <c:formatCode>General</c:formatCode>
                <c:ptCount val="3"/>
                <c:pt idx="0">
                  <c:v>2</c:v>
                </c:pt>
                <c:pt idx="1">
                  <c:v>2</c:v>
                </c:pt>
                <c:pt idx="2">
                  <c:v>0</c:v>
                </c:pt>
              </c:numCache>
            </c:numRef>
          </c:val>
        </c:ser>
        <c:dLbls>
          <c:showLegendKey val="0"/>
          <c:showVal val="0"/>
          <c:showCatName val="0"/>
          <c:showSerName val="0"/>
          <c:showPercent val="0"/>
          <c:showBubbleSize val="0"/>
        </c:dLbls>
        <c:gapWidth val="100"/>
        <c:overlap val="-24"/>
        <c:axId val="1003118272"/>
        <c:axId val="1003119904"/>
      </c:barChart>
      <c:catAx>
        <c:axId val="100311827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03119904"/>
        <c:crosses val="autoZero"/>
        <c:auto val="1"/>
        <c:lblAlgn val="ctr"/>
        <c:lblOffset val="100"/>
        <c:noMultiLvlLbl val="0"/>
      </c:catAx>
      <c:valAx>
        <c:axId val="1003119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031182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none" spc="0" normalizeH="0" baseline="0">
                <a:solidFill>
                  <a:schemeClr val="dk1">
                    <a:lumMod val="50000"/>
                    <a:lumOff val="50000"/>
                  </a:schemeClr>
                </a:solidFill>
                <a:latin typeface="+mj-lt"/>
                <a:ea typeface="+mj-ea"/>
                <a:cs typeface="+mj-cs"/>
              </a:defRPr>
            </a:pPr>
            <a:r>
              <a:rPr lang="es-CO" sz="1200"/>
              <a:t>Por Objetivo</a:t>
            </a:r>
          </a:p>
        </c:rich>
      </c:tx>
      <c:overlay val="0"/>
      <c:spPr>
        <a:noFill/>
        <a:ln>
          <a:noFill/>
        </a:ln>
        <a:effectLst/>
      </c:spPr>
      <c:txPr>
        <a:bodyPr rot="0" spcFirstLastPara="1" vertOverflow="ellipsis" vert="horz" wrap="square" anchor="ctr" anchorCtr="1"/>
        <a:lstStyle/>
        <a:p>
          <a:pPr>
            <a:defRPr sz="1200" b="1" i="0" u="none" strike="noStrike" kern="1200" cap="none" spc="0" normalizeH="0" baseline="0">
              <a:solidFill>
                <a:schemeClr val="dk1">
                  <a:lumMod val="50000"/>
                  <a:lumOff val="50000"/>
                </a:schemeClr>
              </a:solidFill>
              <a:latin typeface="+mj-lt"/>
              <a:ea typeface="+mj-ea"/>
              <a:cs typeface="+mj-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92D050"/>
              </a:solidFill>
              <a:ln>
                <a:noFill/>
              </a:ln>
              <a:effectLst/>
            </c:spPr>
          </c:dPt>
          <c:dPt>
            <c:idx val="1"/>
            <c:invertIfNegative val="0"/>
            <c:bubble3D val="0"/>
            <c:spPr>
              <a:solidFill>
                <a:srgbClr val="FFFF00"/>
              </a:solidFill>
              <a:ln>
                <a:noFill/>
              </a:ln>
              <a:effectLst/>
            </c:spPr>
          </c:dPt>
          <c:dPt>
            <c:idx val="2"/>
            <c:invertIfNegative val="0"/>
            <c:bubble3D val="0"/>
            <c:spPr>
              <a:solidFill>
                <a:srgbClr val="FF0000"/>
              </a:solidFill>
              <a:ln>
                <a:noFill/>
              </a:ln>
              <a:effectLst/>
            </c:spPr>
          </c:dPt>
          <c:dPt>
            <c:idx val="3"/>
            <c:invertIfNegative val="0"/>
            <c:bubble3D val="0"/>
            <c:spPr>
              <a:solidFill>
                <a:srgbClr val="92D050"/>
              </a:solidFill>
              <a:ln>
                <a:noFill/>
              </a:ln>
              <a:effectLst/>
            </c:spPr>
          </c:dPt>
          <c:dPt>
            <c:idx val="5"/>
            <c:invertIfNegative val="0"/>
            <c:bubble3D val="0"/>
            <c:spPr>
              <a:solidFill>
                <a:srgbClr val="FF0000"/>
              </a:solidFill>
              <a:ln>
                <a:noFill/>
              </a:ln>
              <a:effectLst/>
            </c:spPr>
          </c:dPt>
          <c:dPt>
            <c:idx val="6"/>
            <c:invertIfNegative val="0"/>
            <c:bubble3D val="0"/>
            <c:spPr>
              <a:solidFill>
                <a:srgbClr val="92D050"/>
              </a:solidFill>
              <a:ln>
                <a:noFill/>
              </a:ln>
              <a:effectLst/>
            </c:spPr>
          </c:dPt>
          <c:dPt>
            <c:idx val="8"/>
            <c:invertIfNegative val="0"/>
            <c:bubble3D val="0"/>
            <c:spPr>
              <a:solidFill>
                <a:srgbClr val="FF0000"/>
              </a:solidFill>
              <a:ln>
                <a:noFill/>
              </a:ln>
              <a:effectLst/>
            </c:spPr>
          </c:dPt>
          <c:dPt>
            <c:idx val="9"/>
            <c:invertIfNegative val="0"/>
            <c:bubble3D val="0"/>
            <c:spPr>
              <a:solidFill>
                <a:srgbClr val="92D050"/>
              </a:solidFill>
              <a:ln>
                <a:noFill/>
              </a:ln>
              <a:effectLst/>
            </c:spPr>
          </c:dPt>
          <c:dPt>
            <c:idx val="11"/>
            <c:invertIfNegative val="0"/>
            <c:bubble3D val="0"/>
            <c:spPr>
              <a:solidFill>
                <a:srgbClr val="FF0000"/>
              </a:solidFill>
              <a:ln>
                <a:noFill/>
              </a:ln>
              <a:effectLst/>
            </c:spPr>
          </c:dPt>
          <c:dPt>
            <c:idx val="12"/>
            <c:invertIfNegative val="0"/>
            <c:bubble3D val="0"/>
            <c:spPr>
              <a:solidFill>
                <a:srgbClr val="92D050"/>
              </a:solidFill>
              <a:ln>
                <a:noFill/>
              </a:ln>
              <a:effectLst/>
            </c:spPr>
          </c:dPt>
          <c:dPt>
            <c:idx val="13"/>
            <c:invertIfNegative val="0"/>
            <c:bubble3D val="0"/>
            <c:spPr>
              <a:solidFill>
                <a:srgbClr val="FFFF00"/>
              </a:soli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dk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multiLvlStrRef>
              <c:f>Hoja6!$C$3:$Q$4</c:f>
              <c:multiLvlStrCache>
                <c:ptCount val="15"/>
                <c:lvl>
                  <c:pt idx="0">
                    <c:v>S</c:v>
                  </c:pt>
                  <c:pt idx="1">
                    <c:v>A</c:v>
                  </c:pt>
                  <c:pt idx="2">
                    <c:v>M</c:v>
                  </c:pt>
                  <c:pt idx="3">
                    <c:v>S</c:v>
                  </c:pt>
                  <c:pt idx="4">
                    <c:v>A</c:v>
                  </c:pt>
                  <c:pt idx="5">
                    <c:v>M</c:v>
                  </c:pt>
                  <c:pt idx="6">
                    <c:v>S</c:v>
                  </c:pt>
                  <c:pt idx="7">
                    <c:v>A</c:v>
                  </c:pt>
                  <c:pt idx="8">
                    <c:v>M</c:v>
                  </c:pt>
                  <c:pt idx="9">
                    <c:v>S</c:v>
                  </c:pt>
                  <c:pt idx="10">
                    <c:v>A</c:v>
                  </c:pt>
                  <c:pt idx="11">
                    <c:v>M</c:v>
                  </c:pt>
                  <c:pt idx="12">
                    <c:v>S</c:v>
                  </c:pt>
                  <c:pt idx="13">
                    <c:v>A</c:v>
                  </c:pt>
                  <c:pt idx="14">
                    <c:v>M</c:v>
                  </c:pt>
                </c:lvl>
                <c:lvl>
                  <c:pt idx="0">
                    <c:v>Objetivo 1</c:v>
                  </c:pt>
                  <c:pt idx="3">
                    <c:v>Objetivo 2</c:v>
                  </c:pt>
                  <c:pt idx="6">
                    <c:v>Objetivo 3</c:v>
                  </c:pt>
                  <c:pt idx="9">
                    <c:v>Objetivo 4</c:v>
                  </c:pt>
                  <c:pt idx="12">
                    <c:v>Objetivo 5</c:v>
                  </c:pt>
                </c:lvl>
              </c:multiLvlStrCache>
            </c:multiLvlStrRef>
          </c:cat>
          <c:val>
            <c:numRef>
              <c:f>Hoja6!$C$5:$Q$5</c:f>
              <c:numCache>
                <c:formatCode>General</c:formatCode>
                <c:ptCount val="15"/>
                <c:pt idx="0">
                  <c:v>13</c:v>
                </c:pt>
                <c:pt idx="1">
                  <c:v>1</c:v>
                </c:pt>
                <c:pt idx="2">
                  <c:v>1</c:v>
                </c:pt>
                <c:pt idx="3">
                  <c:v>7</c:v>
                </c:pt>
                <c:pt idx="4">
                  <c:v>0</c:v>
                </c:pt>
                <c:pt idx="5">
                  <c:v>2</c:v>
                </c:pt>
                <c:pt idx="6">
                  <c:v>13</c:v>
                </c:pt>
                <c:pt idx="7">
                  <c:v>0</c:v>
                </c:pt>
                <c:pt idx="8">
                  <c:v>1</c:v>
                </c:pt>
                <c:pt idx="9">
                  <c:v>14</c:v>
                </c:pt>
                <c:pt idx="10">
                  <c:v>0</c:v>
                </c:pt>
                <c:pt idx="11">
                  <c:v>3</c:v>
                </c:pt>
                <c:pt idx="12">
                  <c:v>2</c:v>
                </c:pt>
                <c:pt idx="13">
                  <c:v>2</c:v>
                </c:pt>
                <c:pt idx="14">
                  <c:v>0</c:v>
                </c:pt>
              </c:numCache>
            </c:numRef>
          </c:val>
        </c:ser>
        <c:dLbls>
          <c:dLblPos val="outEnd"/>
          <c:showLegendKey val="0"/>
          <c:showVal val="1"/>
          <c:showCatName val="0"/>
          <c:showSerName val="0"/>
          <c:showPercent val="0"/>
          <c:showBubbleSize val="0"/>
        </c:dLbls>
        <c:gapWidth val="267"/>
        <c:overlap val="-43"/>
        <c:axId val="1003118816"/>
        <c:axId val="1003119360"/>
      </c:barChart>
      <c:catAx>
        <c:axId val="1003118816"/>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es-CO"/>
          </a:p>
        </c:txPr>
        <c:crossAx val="1003119360"/>
        <c:crosses val="autoZero"/>
        <c:auto val="1"/>
        <c:lblAlgn val="ctr"/>
        <c:lblOffset val="100"/>
        <c:noMultiLvlLbl val="0"/>
      </c:catAx>
      <c:valAx>
        <c:axId val="1003119360"/>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crossAx val="1003118816"/>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explosion val="7"/>
          <c:dPt>
            <c:idx val="0"/>
            <c:bubble3D val="0"/>
            <c:spPr>
              <a:solidFill>
                <a:schemeClr val="accent6"/>
              </a:solidFill>
              <a:ln>
                <a:noFill/>
              </a:ln>
              <a:effectLst>
                <a:outerShdw blurRad="88900" sx="102000" sy="102000" algn="ctr" rotWithShape="0">
                  <a:prstClr val="black">
                    <a:alpha val="20000"/>
                  </a:prstClr>
                </a:outerShdw>
              </a:effectLst>
              <a:scene3d>
                <a:camera prst="orthographicFront"/>
                <a:lightRig rig="threePt" dir="t"/>
              </a:scene3d>
              <a:sp3d prstMaterial="matte"/>
            </c:spPr>
          </c:dPt>
          <c:dPt>
            <c:idx val="1"/>
            <c:bubble3D val="0"/>
            <c:spPr>
              <a:solidFill>
                <a:schemeClr val="accent5"/>
              </a:solidFill>
              <a:ln>
                <a:noFill/>
              </a:ln>
              <a:effectLst>
                <a:outerShdw blurRad="88900" sx="102000" sy="102000" algn="ctr" rotWithShape="0">
                  <a:prstClr val="black">
                    <a:alpha val="20000"/>
                  </a:prstClr>
                </a:outerShdw>
              </a:effectLst>
              <a:scene3d>
                <a:camera prst="orthographicFront"/>
                <a:lightRig rig="threePt" dir="t"/>
              </a:scene3d>
              <a:sp3d prstMaterial="matte"/>
            </c:spPr>
          </c:dPt>
          <c:dPt>
            <c:idx val="2"/>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imprimir!$E$7:$G$7</c:f>
              <c:strCache>
                <c:ptCount val="3"/>
                <c:pt idx="0">
                  <c:v>SATISFACTORIO</c:v>
                </c:pt>
                <c:pt idx="1">
                  <c:v>ACEPTABLE</c:v>
                </c:pt>
                <c:pt idx="2">
                  <c:v>MÍNIMO</c:v>
                </c:pt>
              </c:strCache>
            </c:strRef>
          </c:cat>
          <c:val>
            <c:numRef>
              <c:f>imprimir!$E$21:$G$21</c:f>
              <c:numCache>
                <c:formatCode>General</c:formatCode>
                <c:ptCount val="3"/>
                <c:pt idx="0">
                  <c:v>0</c:v>
                </c:pt>
                <c:pt idx="1">
                  <c:v>0</c:v>
                </c:pt>
                <c:pt idx="2">
                  <c:v>0</c:v>
                </c:pt>
              </c:numCache>
            </c:numRef>
          </c:val>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s-CO"/>
              <a:t>Objetivo No. 1</a:t>
            </a:r>
          </a:p>
        </c:rich>
      </c:tx>
      <c:overlay val="0"/>
      <c:spPr>
        <a:noFill/>
        <a:ln w="25400">
          <a:noFill/>
        </a:ln>
      </c:spPr>
    </c:title>
    <c:autoTitleDeleted val="0"/>
    <c:plotArea>
      <c:layout/>
      <c:pieChart>
        <c:varyColors val="1"/>
        <c:ser>
          <c:idx val="0"/>
          <c:order val="0"/>
          <c:explosion val="17"/>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Lbls>
            <c:dLbl>
              <c:idx val="0"/>
              <c:layout>
                <c:manualLayout>
                  <c:x val="1.3758692534567098E-2"/>
                  <c:y val="-0.32346930592009332"/>
                </c:manualLayout>
              </c:layout>
              <c:spPr>
                <a:noFill/>
                <a:ln w="25400">
                  <a:noFill/>
                </a:ln>
              </c:spPr>
              <c:txPr>
                <a:bodyPr/>
                <a:lstStyle/>
                <a:p>
                  <a:pPr>
                    <a:defRPr sz="900" b="0" i="0" u="none" strike="noStrike" baseline="0">
                      <a:solidFill>
                        <a:srgbClr val="333333"/>
                      </a:solidFill>
                      <a:latin typeface="Calibri"/>
                      <a:ea typeface="Calibri"/>
                      <a:cs typeface="Calibri"/>
                    </a:defRPr>
                  </a:pPr>
                  <a:endParaRPr lang="es-CO"/>
                </a:p>
              </c:txPr>
              <c:dLblPos val="bestFit"/>
              <c:showLegendKey val="0"/>
              <c:showVal val="1"/>
              <c:showCatName val="1"/>
              <c:showSerName val="0"/>
              <c:showPercent val="1"/>
              <c:showBubbleSize val="0"/>
              <c:extLst>
                <c:ext xmlns:c15="http://schemas.microsoft.com/office/drawing/2012/chart" uri="{CE6537A1-D6FC-4f65-9D91-7224C49458BB}"/>
              </c:extLst>
            </c:dLbl>
            <c:dLbl>
              <c:idx val="1"/>
              <c:layout>
                <c:manualLayout>
                  <c:x val="-5.3875909841166761E-2"/>
                  <c:y val="3.2580198308544764E-2"/>
                </c:manualLayout>
              </c:layout>
              <c:spPr>
                <a:noFill/>
                <a:ln w="25400">
                  <a:noFill/>
                </a:ln>
              </c:spPr>
              <c:txPr>
                <a:bodyPr/>
                <a:lstStyle/>
                <a:p>
                  <a:pPr>
                    <a:defRPr sz="900" b="0" i="0" u="none" strike="noStrike" baseline="0">
                      <a:solidFill>
                        <a:srgbClr val="333333"/>
                      </a:solidFill>
                      <a:latin typeface="Calibri"/>
                      <a:ea typeface="Calibri"/>
                      <a:cs typeface="Calibri"/>
                    </a:defRPr>
                  </a:pPr>
                  <a:endParaRPr lang="es-CO"/>
                </a:p>
              </c:txPr>
              <c:dLblPos val="bestFit"/>
              <c:showLegendKey val="0"/>
              <c:showVal val="1"/>
              <c:showCatName val="1"/>
              <c:showSerName val="0"/>
              <c:showPercent val="1"/>
              <c:showBubbleSize val="0"/>
              <c:extLst>
                <c:ext xmlns:c15="http://schemas.microsoft.com/office/drawing/2012/chart" uri="{CE6537A1-D6FC-4f65-9D91-7224C49458BB}"/>
              </c:extLst>
            </c:dLbl>
            <c:dLbl>
              <c:idx val="2"/>
              <c:layout>
                <c:manualLayout>
                  <c:x val="0.11059230998187082"/>
                  <c:y val="1.0519830854476523E-2"/>
                </c:manualLayout>
              </c:layout>
              <c:spPr>
                <a:noFill/>
                <a:ln w="25400">
                  <a:noFill/>
                </a:ln>
              </c:spPr>
              <c:txPr>
                <a:bodyPr/>
                <a:lstStyle/>
                <a:p>
                  <a:pPr>
                    <a:defRPr sz="900" b="0" i="0" u="none" strike="noStrike" baseline="0">
                      <a:solidFill>
                        <a:srgbClr val="333333"/>
                      </a:solidFill>
                      <a:latin typeface="Calibri"/>
                      <a:ea typeface="Calibri"/>
                      <a:cs typeface="Calibri"/>
                    </a:defRPr>
                  </a:pPr>
                  <a:endParaRPr lang="es-CO"/>
                </a:p>
              </c:txPr>
              <c:dLblPos val="bestFit"/>
              <c:showLegendKey val="0"/>
              <c:showVal val="1"/>
              <c:showCatName val="1"/>
              <c:showSerName val="0"/>
              <c:showPercent val="1"/>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s-CO"/>
              </a:p>
            </c:txPr>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imprimir!$H$7:$J$7</c:f>
              <c:strCache>
                <c:ptCount val="3"/>
                <c:pt idx="0">
                  <c:v>S</c:v>
                </c:pt>
                <c:pt idx="1">
                  <c:v>A</c:v>
                </c:pt>
                <c:pt idx="2">
                  <c:v>M</c:v>
                </c:pt>
              </c:strCache>
            </c:strRef>
          </c:cat>
          <c:val>
            <c:numRef>
              <c:f>imprimir!$H$21:$J$21</c:f>
              <c:numCache>
                <c:formatCode>General</c:formatCode>
                <c:ptCount val="3"/>
                <c:pt idx="0">
                  <c:v>0</c:v>
                </c:pt>
                <c:pt idx="1">
                  <c:v>0</c:v>
                </c:pt>
                <c:pt idx="2">
                  <c:v>0</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r>
              <a:rPr lang="es-CO"/>
              <a:t>Objetivo No. 2</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dPt>
          <c:dPt>
            <c:idx val="1"/>
            <c:bubble3D val="0"/>
            <c:spPr>
              <a:solidFill>
                <a:schemeClr val="accent2"/>
              </a:solidFill>
              <a:ln>
                <a:noFill/>
              </a:ln>
              <a:effectLst>
                <a:outerShdw blurRad="317500" algn="ctr" rotWithShape="0">
                  <a:prstClr val="black">
                    <a:alpha val="25000"/>
                  </a:prstClr>
                </a:outerShdw>
              </a:effectLst>
            </c:spPr>
          </c:dPt>
          <c:dPt>
            <c:idx val="2"/>
            <c:bubble3D val="0"/>
            <c:spPr>
              <a:solidFill>
                <a:schemeClr val="accent3"/>
              </a:solidFill>
              <a:ln>
                <a:noFill/>
              </a:ln>
              <a:effectLst>
                <a:outerShdw blurRad="317500" algn="ctr" rotWithShape="0">
                  <a:prstClr val="black">
                    <a:alpha val="25000"/>
                  </a:prstClr>
                </a:outerShdw>
              </a:effectLst>
            </c:spPr>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(imprimir!$K$7,imprimir!$M$7)</c:f>
              <c:strCache>
                <c:ptCount val="2"/>
                <c:pt idx="0">
                  <c:v>S</c:v>
                </c:pt>
                <c:pt idx="1">
                  <c:v>M</c:v>
                </c:pt>
              </c:strCache>
            </c:strRef>
          </c:cat>
          <c:val>
            <c:numRef>
              <c:f>(imprimir!$K$21,imprimir!$M$21)</c:f>
              <c:numCache>
                <c:formatCode>General</c:formatCode>
                <c:ptCount val="2"/>
                <c:pt idx="0">
                  <c:v>0</c:v>
                </c:pt>
                <c:pt idx="1">
                  <c:v>0</c:v>
                </c:pt>
              </c:numCache>
            </c:numRef>
          </c:val>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r>
              <a:rPr lang="es-CO"/>
              <a:t>Objetivo No. 3</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dPt>
          <c:dPt>
            <c:idx val="1"/>
            <c:bubble3D val="0"/>
            <c:spPr>
              <a:solidFill>
                <a:schemeClr val="accent2"/>
              </a:solidFill>
              <a:ln>
                <a:noFill/>
              </a:ln>
              <a:effectLst>
                <a:outerShdw blurRad="317500" algn="ctr" rotWithShape="0">
                  <a:prstClr val="black">
                    <a:alpha val="25000"/>
                  </a:prstClr>
                </a:outerShdw>
              </a:effectLst>
            </c:spPr>
          </c:dPt>
          <c:dPt>
            <c:idx val="2"/>
            <c:bubble3D val="0"/>
            <c:spPr>
              <a:solidFill>
                <a:schemeClr val="accent3"/>
              </a:solidFill>
              <a:ln>
                <a:noFill/>
              </a:ln>
              <a:effectLst>
                <a:outerShdw blurRad="317500" algn="ctr" rotWithShape="0">
                  <a:prstClr val="black">
                    <a:alpha val="25000"/>
                  </a:prstClr>
                </a:outerShdw>
              </a:effectLst>
            </c:spPr>
          </c:dPt>
          <c:dLbls>
            <c:spPr>
              <a:solidFill>
                <a:sysClr val="window" lastClr="FFFFFF">
                  <a:alpha val="75000"/>
                </a:sysClr>
              </a:solidFill>
              <a:ln w="9525">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CO"/>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imprimir!$O$7:$P$7</c:f>
              <c:strCache>
                <c:ptCount val="2"/>
                <c:pt idx="0">
                  <c:v>A</c:v>
                </c:pt>
                <c:pt idx="1">
                  <c:v>M</c:v>
                </c:pt>
              </c:strCache>
            </c:strRef>
          </c:cat>
          <c:val>
            <c:numRef>
              <c:f>imprimir!$O$21:$P$21</c:f>
              <c:numCache>
                <c:formatCode>General</c:formatCode>
                <c:ptCount val="2"/>
                <c:pt idx="0">
                  <c:v>0</c:v>
                </c:pt>
                <c:pt idx="1">
                  <c:v>0</c:v>
                </c:pt>
              </c:numCache>
            </c:numRef>
          </c:val>
        </c:ser>
        <c:dLbls>
          <c:showLegendKey val="0"/>
          <c:showVal val="0"/>
          <c:showCatName val="0"/>
          <c:showSerName val="0"/>
          <c:showPercent val="0"/>
          <c:showBubbleSize val="0"/>
          <c:showLeaderLines val="0"/>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mj-lt"/>
                <a:ea typeface="+mj-ea"/>
                <a:cs typeface="+mj-cs"/>
              </a:defRPr>
            </a:pPr>
            <a:r>
              <a:rPr lang="es-CO"/>
              <a:t>Tipo de indicador</a:t>
            </a:r>
          </a:p>
        </c:rich>
      </c:tx>
      <c:layout>
        <c:manualLayout>
          <c:xMode val="edge"/>
          <c:yMode val="edge"/>
          <c:x val="0.42060411198600178"/>
          <c:y val="2.3148148148148147E-2"/>
        </c:manualLayout>
      </c:layout>
      <c:overlay val="0"/>
      <c:spPr>
        <a:noFill/>
        <a:ln>
          <a:noFill/>
        </a:ln>
        <a:effectLst/>
      </c:spPr>
      <c:txPr>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mj-lt"/>
              <a:ea typeface="+mj-ea"/>
              <a:cs typeface="+mj-cs"/>
            </a:defRPr>
          </a:pPr>
          <a:endParaRPr lang="es-CO"/>
        </a:p>
      </c:txPr>
    </c:title>
    <c:autoTitleDeleted val="0"/>
    <c:view3D>
      <c:rotX val="30"/>
      <c:rotY val="0"/>
      <c:depthPercent val="100"/>
      <c:rAngAx val="0"/>
      <c:perspective val="5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explosion val="16"/>
            <c:spPr>
              <a:gradFill>
                <a:gsLst>
                  <a:gs pos="100000">
                    <a:schemeClr val="accent1">
                      <a:lumMod val="60000"/>
                      <a:lumOff val="40000"/>
                    </a:schemeClr>
                  </a:gs>
                  <a:gs pos="0">
                    <a:schemeClr val="accent1"/>
                  </a:gs>
                </a:gsLst>
                <a:lin ang="5400000" scaled="0"/>
              </a:gradFill>
              <a:ln w="50800">
                <a:solidFill>
                  <a:schemeClr val="lt1"/>
                </a:solidFill>
              </a:ln>
              <a:effectLst/>
              <a:sp3d contourW="50800">
                <a:contourClr>
                  <a:schemeClr val="lt1"/>
                </a:contourClr>
              </a:sp3d>
            </c:spPr>
          </c:dPt>
          <c:dPt>
            <c:idx val="1"/>
            <c:bubble3D val="0"/>
            <c:spPr>
              <a:gradFill>
                <a:gsLst>
                  <a:gs pos="100000">
                    <a:schemeClr val="accent2">
                      <a:lumMod val="60000"/>
                      <a:lumOff val="40000"/>
                    </a:schemeClr>
                  </a:gs>
                  <a:gs pos="0">
                    <a:schemeClr val="accent2"/>
                  </a:gs>
                </a:gsLst>
                <a:lin ang="5400000" scaled="0"/>
              </a:gradFill>
              <a:ln w="50800">
                <a:solidFill>
                  <a:schemeClr val="lt1"/>
                </a:solidFill>
              </a:ln>
              <a:effectLst/>
              <a:sp3d contourW="50800">
                <a:contourClr>
                  <a:schemeClr val="lt1"/>
                </a:contourClr>
              </a:sp3d>
            </c:spPr>
          </c:dPt>
          <c:dPt>
            <c:idx val="2"/>
            <c:bubble3D val="0"/>
            <c:spPr>
              <a:gradFill>
                <a:gsLst>
                  <a:gs pos="100000">
                    <a:schemeClr val="accent3">
                      <a:lumMod val="60000"/>
                      <a:lumOff val="40000"/>
                    </a:schemeClr>
                  </a:gs>
                  <a:gs pos="0">
                    <a:schemeClr val="accent3"/>
                  </a:gs>
                </a:gsLst>
                <a:lin ang="5400000" scaled="0"/>
              </a:gradFill>
              <a:ln w="50800">
                <a:solidFill>
                  <a:schemeClr val="lt1"/>
                </a:solidFill>
              </a:ln>
              <a:effectLst/>
              <a:sp3d contourW="50800">
                <a:contourClr>
                  <a:schemeClr val="lt1"/>
                </a:contourClr>
              </a:sp3d>
            </c:spPr>
          </c:dPt>
          <c:dPt>
            <c:idx val="3"/>
            <c:bubble3D val="0"/>
            <c:explosion val="7"/>
            <c:spPr>
              <a:gradFill>
                <a:gsLst>
                  <a:gs pos="100000">
                    <a:schemeClr val="accent4">
                      <a:lumMod val="60000"/>
                      <a:lumOff val="40000"/>
                    </a:schemeClr>
                  </a:gs>
                  <a:gs pos="0">
                    <a:schemeClr val="accent4"/>
                  </a:gs>
                </a:gsLst>
                <a:lin ang="5400000" scaled="0"/>
              </a:gradFill>
              <a:ln w="50800">
                <a:solidFill>
                  <a:schemeClr val="lt1"/>
                </a:solidFill>
              </a:ln>
              <a:effectLst/>
              <a:sp3d contourW="50800">
                <a:contourClr>
                  <a:schemeClr val="lt1"/>
                </a:contourClr>
              </a:sp3d>
            </c:spPr>
          </c:dPt>
          <c:dPt>
            <c:idx val="4"/>
            <c:bubble3D val="0"/>
            <c:spPr>
              <a:gradFill>
                <a:gsLst>
                  <a:gs pos="100000">
                    <a:schemeClr val="accent5">
                      <a:lumMod val="60000"/>
                      <a:lumOff val="40000"/>
                    </a:schemeClr>
                  </a:gs>
                  <a:gs pos="0">
                    <a:schemeClr val="accent5"/>
                  </a:gs>
                </a:gsLst>
                <a:lin ang="5400000" scaled="0"/>
              </a:gradFill>
              <a:ln w="50800">
                <a:solidFill>
                  <a:schemeClr val="lt1"/>
                </a:solidFill>
              </a:ln>
              <a:effectLst/>
              <a:sp3d contourW="50800">
                <a:contourClr>
                  <a:schemeClr val="lt1"/>
                </a:contourClr>
              </a:sp3d>
            </c:spPr>
          </c:dPt>
          <c:dPt>
            <c:idx val="5"/>
            <c:bubble3D val="0"/>
            <c:spPr>
              <a:gradFill>
                <a:gsLst>
                  <a:gs pos="100000">
                    <a:schemeClr val="accent6">
                      <a:lumMod val="60000"/>
                      <a:lumOff val="40000"/>
                    </a:schemeClr>
                  </a:gs>
                  <a:gs pos="0">
                    <a:schemeClr val="accent6"/>
                  </a:gs>
                </a:gsLst>
                <a:lin ang="5400000" scaled="0"/>
              </a:gradFill>
              <a:ln w="50800">
                <a:solidFill>
                  <a:schemeClr val="lt1"/>
                </a:solidFill>
              </a:ln>
              <a:effectLst/>
              <a:sp3d contourW="50800">
                <a:contourClr>
                  <a:schemeClr val="lt1"/>
                </a:contourClr>
              </a:sp3d>
            </c:spPr>
          </c:dPt>
          <c:dPt>
            <c:idx val="6"/>
            <c:bubble3D val="0"/>
            <c:spPr>
              <a:gradFill>
                <a:gsLst>
                  <a:gs pos="100000">
                    <a:schemeClr val="accent1">
                      <a:lumMod val="60000"/>
                      <a:lumMod val="60000"/>
                      <a:lumOff val="40000"/>
                    </a:schemeClr>
                  </a:gs>
                  <a:gs pos="0">
                    <a:schemeClr val="accent1">
                      <a:lumMod val="60000"/>
                    </a:schemeClr>
                  </a:gs>
                </a:gsLst>
                <a:lin ang="5400000" scaled="0"/>
              </a:gradFill>
              <a:ln w="50800">
                <a:solidFill>
                  <a:schemeClr val="lt1"/>
                </a:solidFill>
              </a:ln>
              <a:effectLst/>
              <a:sp3d contourW="50800">
                <a:contourClr>
                  <a:schemeClr val="lt1"/>
                </a:contourClr>
              </a:sp3d>
            </c:spPr>
          </c:dPt>
          <c:dPt>
            <c:idx val="7"/>
            <c:bubble3D val="0"/>
            <c:spPr>
              <a:gradFill>
                <a:gsLst>
                  <a:gs pos="100000">
                    <a:schemeClr val="accent2">
                      <a:lumMod val="60000"/>
                      <a:lumMod val="60000"/>
                      <a:lumOff val="40000"/>
                    </a:schemeClr>
                  </a:gs>
                  <a:gs pos="0">
                    <a:schemeClr val="accent2">
                      <a:lumMod val="60000"/>
                    </a:schemeClr>
                  </a:gs>
                </a:gsLst>
                <a:lin ang="5400000" scaled="0"/>
              </a:gradFill>
              <a:ln w="50800">
                <a:solidFill>
                  <a:schemeClr val="lt1"/>
                </a:solidFill>
              </a:ln>
              <a:effectLst/>
              <a:sp3d contourW="50800">
                <a:contourClr>
                  <a:schemeClr val="lt1"/>
                </a:contourClr>
              </a:sp3d>
            </c:spPr>
          </c:dPt>
          <c:dPt>
            <c:idx val="8"/>
            <c:bubble3D val="0"/>
            <c:spPr>
              <a:gradFill>
                <a:gsLst>
                  <a:gs pos="100000">
                    <a:schemeClr val="accent3">
                      <a:lumMod val="60000"/>
                      <a:lumMod val="60000"/>
                      <a:lumOff val="40000"/>
                    </a:schemeClr>
                  </a:gs>
                  <a:gs pos="0">
                    <a:schemeClr val="accent3">
                      <a:lumMod val="60000"/>
                    </a:schemeClr>
                  </a:gs>
                </a:gsLst>
                <a:lin ang="5400000" scaled="0"/>
              </a:gradFill>
              <a:ln w="50800">
                <a:solidFill>
                  <a:schemeClr val="lt1"/>
                </a:solidFill>
              </a:ln>
              <a:effectLst/>
              <a:sp3d contourW="50800">
                <a:contourClr>
                  <a:schemeClr val="lt1"/>
                </a:contourClr>
              </a:sp3d>
            </c:spPr>
          </c:dPt>
          <c:dLbls>
            <c:dLbl>
              <c:idx val="0"/>
              <c:layout>
                <c:manualLayout>
                  <c:x val="-8.3333333333334356E-3"/>
                  <c:y val="6.6652085156022167E-2"/>
                </c:manualLayout>
              </c:layout>
              <c:tx>
                <c:rich>
                  <a:bodyPr/>
                  <a:lstStyle/>
                  <a:p>
                    <a:r>
                      <a:rPr lang="en-US"/>
                      <a:t>Eficiacia </a:t>
                    </a:r>
                    <a:fld id="{BAFD2D68-8F1B-402C-96BB-54812356D982}" type="VALUE">
                      <a:rPr lang="en-US"/>
                      <a:pPr/>
                      <a:t>[VALOR]</a:t>
                    </a:fld>
                    <a:r>
                      <a:rPr lang="en-US" baseline="0"/>
                      <a:t>; </a:t>
                    </a:r>
                    <a:fld id="{886CD1D9-AD72-4BDB-81D0-BD2E23D2314C}" type="PERCENTAGE">
                      <a:rPr lang="en-US" baseline="0"/>
                      <a:pPr/>
                      <a:t>[PORCENTAJE]</a:t>
                    </a:fld>
                    <a:endParaRPr lang="en-US" baseline="0"/>
                  </a:p>
                </c:rich>
              </c:tx>
              <c:dLblPos val="bestFit"/>
              <c:showLegendKey val="0"/>
              <c:showVal val="1"/>
              <c:showCatName val="0"/>
              <c:showSerName val="0"/>
              <c:showPercent val="1"/>
              <c:showBubbleSize val="0"/>
              <c:extLst>
                <c:ext xmlns:c15="http://schemas.microsoft.com/office/drawing/2012/chart" uri="{CE6537A1-D6FC-4f65-9D91-7224C49458BB}">
                  <c15:dlblFieldTable/>
                  <c15:showDataLabelsRange val="0"/>
                </c:ext>
              </c:extLst>
            </c:dLbl>
            <c:dLbl>
              <c:idx val="3"/>
              <c:layout>
                <c:manualLayout>
                  <c:x val="-6.9639107611548554E-2"/>
                  <c:y val="2.7508384368620548E-2"/>
                </c:manualLayout>
              </c:layout>
              <c:tx>
                <c:rich>
                  <a:bodyPr/>
                  <a:lstStyle/>
                  <a:p>
                    <a:r>
                      <a:rPr lang="en-US"/>
                      <a:t>Eficiencia </a:t>
                    </a:r>
                    <a:fld id="{71270524-2E37-4E43-8C50-8F26573334CE}" type="VALUE">
                      <a:rPr lang="en-US"/>
                      <a:pPr/>
                      <a:t>[VALOR]</a:t>
                    </a:fld>
                    <a:r>
                      <a:rPr lang="en-US" baseline="0"/>
                      <a:t>; </a:t>
                    </a:r>
                    <a:fld id="{F8935D25-1C90-4E5A-9FE5-0BDAD1BE01D8}" type="PERCENTAGE">
                      <a:rPr lang="en-US" baseline="0"/>
                      <a:pPr/>
                      <a:t>[PORCENTAJE]</a:t>
                    </a:fld>
                    <a:endParaRPr lang="en-US" baseline="0"/>
                  </a:p>
                </c:rich>
              </c:tx>
              <c:dLblPos val="bestFit"/>
              <c:showLegendKey val="0"/>
              <c:showVal val="1"/>
              <c:showCatName val="0"/>
              <c:showSerName val="0"/>
              <c:showPercent val="1"/>
              <c:showBubbleSize val="0"/>
              <c:extLst>
                <c:ext xmlns:c15="http://schemas.microsoft.com/office/drawing/2012/chart" uri="{CE6537A1-D6FC-4f65-9D91-7224C49458BB}">
                  <c15:dlblFieldTable/>
                  <c15:showDataLabelsRange val="0"/>
                </c:ext>
              </c:extLst>
            </c:dLbl>
            <c:dLbl>
              <c:idx val="6"/>
              <c:layout>
                <c:manualLayout>
                  <c:x val="-6.5535979877515305E-2"/>
                  <c:y val="1.149825021872266E-2"/>
                </c:manualLayout>
              </c:layout>
              <c:tx>
                <c:rich>
                  <a:bodyPr/>
                  <a:lstStyle/>
                  <a:p>
                    <a:r>
                      <a:rPr lang="en-US"/>
                      <a:t>Efectividad </a:t>
                    </a:r>
                    <a:fld id="{E7846461-1B4D-48D7-A72B-7DCD0D0B7E36}" type="VALUE">
                      <a:rPr lang="en-US"/>
                      <a:pPr/>
                      <a:t>[VALOR]</a:t>
                    </a:fld>
                    <a:r>
                      <a:rPr lang="en-US" baseline="0"/>
                      <a:t>; </a:t>
                    </a:r>
                    <a:fld id="{A9F84418-0D47-4064-9EFC-BFBD54AC39C2}" type="PERCENTAGE">
                      <a:rPr lang="en-US" baseline="0"/>
                      <a:pPr/>
                      <a:t>[PORCENTAJE]</a:t>
                    </a:fld>
                    <a:endParaRPr lang="en-US" baseline="0"/>
                  </a:p>
                </c:rich>
              </c:tx>
              <c:dLblPos val="bestFit"/>
              <c:showLegendKey val="0"/>
              <c:showVal val="1"/>
              <c:showCatName val="0"/>
              <c:showSerName val="0"/>
              <c:showPercent val="1"/>
              <c:showBubbleSize val="0"/>
              <c:extLst>
                <c:ext xmlns:c15="http://schemas.microsoft.com/office/drawing/2012/chart" uri="{CE6537A1-D6FC-4f65-9D91-7224C49458BB}">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dLblPos val="ctr"/>
            <c:showLegendKey val="0"/>
            <c:showVal val="1"/>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imprimir!$R$6:$Z$6</c:f>
              <c:strCache>
                <c:ptCount val="7"/>
                <c:pt idx="0">
                  <c:v>EFICACIA </c:v>
                </c:pt>
                <c:pt idx="3">
                  <c:v>EFICIENCIA</c:v>
                </c:pt>
                <c:pt idx="6">
                  <c:v>EFECTIVIDAD</c:v>
                </c:pt>
              </c:strCache>
            </c:strRef>
          </c:cat>
          <c:val>
            <c:numRef>
              <c:f>imprimir!$R$23:$Z$23</c:f>
              <c:numCache>
                <c:formatCode>0</c:formatCode>
                <c:ptCount val="9"/>
                <c:pt idx="0">
                  <c:v>0</c:v>
                </c:pt>
                <c:pt idx="3">
                  <c:v>0</c:v>
                </c:pt>
                <c:pt idx="6">
                  <c:v>0</c:v>
                </c:pt>
              </c:numCache>
            </c:numRef>
          </c:val>
        </c:ser>
        <c:dLbls>
          <c:dLblPos val="ctr"/>
          <c:showLegendKey val="0"/>
          <c:showVal val="1"/>
          <c:showCatName val="0"/>
          <c:showSerName val="0"/>
          <c:showPercent val="0"/>
          <c:showBubbleSize val="0"/>
          <c:showLeaderLines val="1"/>
        </c:dLbls>
      </c:pie3DChart>
      <c:spPr>
        <a:noFill/>
        <a:ln>
          <a:noFill/>
        </a:ln>
        <a:effectLst/>
      </c:spPr>
    </c:plotArea>
    <c:plotVisOnly val="1"/>
    <c:dispBlanksAs val="gap"/>
    <c:showDLblsOverMax val="0"/>
  </c:chart>
  <c:spPr>
    <a:pattFill prst="dkDnDiag">
      <a:fgClr>
        <a:schemeClr val="lt1"/>
      </a:fgClr>
      <a:bgClr>
        <a:schemeClr val="dk1">
          <a:lumMod val="10000"/>
          <a:lumOff val="90000"/>
        </a:schemeClr>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'progrmación 4'!$D$4</c:f>
              <c:strCache>
                <c:ptCount val="1"/>
                <c:pt idx="0">
                  <c:v>No. Indicadores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'progrmación 4'!$B$5:$B$16</c:f>
              <c:strCache>
                <c:ptCount val="12"/>
                <c:pt idx="0">
                  <c:v>Direccionamiento Estratégico</c:v>
                </c:pt>
                <c:pt idx="1">
                  <c:v>Tics</c:v>
                </c:pt>
                <c:pt idx="2">
                  <c:v>Participación Ciudadana y CPI</c:v>
                </c:pt>
                <c:pt idx="3">
                  <c:v>Estudios de Economía y PP.</c:v>
                </c:pt>
                <c:pt idx="4">
                  <c:v>Vigilancia y Control</c:v>
                </c:pt>
                <c:pt idx="5">
                  <c:v>Responsabilidad fiscal </c:v>
                </c:pt>
                <c:pt idx="6">
                  <c:v>Gestión Jurídica</c:v>
                </c:pt>
                <c:pt idx="7">
                  <c:v>Gestión del Talento Humano</c:v>
                </c:pt>
                <c:pt idx="8">
                  <c:v>Gestión Administrativa y Financiera</c:v>
                </c:pt>
                <c:pt idx="9">
                  <c:v>Gestión Documental</c:v>
                </c:pt>
                <c:pt idx="10">
                  <c:v>Evaluación y Mejora</c:v>
                </c:pt>
                <c:pt idx="11">
                  <c:v>TOTAL </c:v>
                </c:pt>
              </c:strCache>
            </c:strRef>
          </c:cat>
          <c:val>
            <c:numRef>
              <c:f>'progrmación 4'!$D$5:$D$16</c:f>
              <c:numCache>
                <c:formatCode>General</c:formatCode>
                <c:ptCount val="12"/>
                <c:pt idx="0">
                  <c:v>5</c:v>
                </c:pt>
                <c:pt idx="1">
                  <c:v>6</c:v>
                </c:pt>
                <c:pt idx="2">
                  <c:v>11</c:v>
                </c:pt>
                <c:pt idx="3">
                  <c:v>4</c:v>
                </c:pt>
                <c:pt idx="4">
                  <c:v>8</c:v>
                </c:pt>
                <c:pt idx="5">
                  <c:v>9</c:v>
                </c:pt>
                <c:pt idx="6">
                  <c:v>2</c:v>
                </c:pt>
                <c:pt idx="7">
                  <c:v>8</c:v>
                </c:pt>
                <c:pt idx="8">
                  <c:v>10</c:v>
                </c:pt>
                <c:pt idx="9">
                  <c:v>4</c:v>
                </c:pt>
                <c:pt idx="10">
                  <c:v>5</c:v>
                </c:pt>
                <c:pt idx="11">
                  <c:v>72</c:v>
                </c:pt>
              </c:numCache>
            </c:numRef>
          </c:val>
        </c:ser>
        <c:dLbls>
          <c:showLegendKey val="0"/>
          <c:showVal val="0"/>
          <c:showCatName val="0"/>
          <c:showSerName val="0"/>
          <c:showPercent val="0"/>
          <c:showBubbleSize val="0"/>
        </c:dLbls>
        <c:gapWidth val="267"/>
        <c:overlap val="-43"/>
        <c:axId val="1076565984"/>
        <c:axId val="1233486896"/>
      </c:barChart>
      <c:catAx>
        <c:axId val="1076565984"/>
        <c:scaling>
          <c:orientation val="minMax"/>
        </c:scaling>
        <c:delete val="0"/>
        <c:axPos val="b"/>
        <c:majorGridlines>
          <c:spPr>
            <a:ln w="9525" cap="flat" cmpd="sng" algn="ctr">
              <a:solidFill>
                <a:schemeClr val="dk1">
                  <a:lumMod val="15000"/>
                  <a:lumOff val="85000"/>
                </a:schemeClr>
              </a:solidFill>
              <a:round/>
            </a:ln>
            <a:effectLst/>
          </c:spPr>
        </c:majorGridlines>
        <c:title>
          <c:tx>
            <c:rich>
              <a:bodyPr rot="0" spcFirstLastPara="1" vertOverflow="ellipsis" vert="horz" wrap="square" anchor="ctr" anchorCtr="1"/>
              <a:lstStyle/>
              <a:p>
                <a:pPr>
                  <a:defRPr sz="1200" b="1" i="0" u="none" strike="noStrike" kern="1200" baseline="0">
                    <a:solidFill>
                      <a:srgbClr val="FF0000"/>
                    </a:solidFill>
                    <a:latin typeface="+mn-lt"/>
                    <a:ea typeface="+mn-ea"/>
                    <a:cs typeface="+mn-cs"/>
                  </a:defRPr>
                </a:pPr>
                <a:r>
                  <a:rPr lang="es-CO" sz="1200">
                    <a:solidFill>
                      <a:srgbClr val="FF0000"/>
                    </a:solidFill>
                  </a:rPr>
                  <a:t>Procesos</a:t>
                </a:r>
              </a:p>
            </c:rich>
          </c:tx>
          <c:overlay val="0"/>
          <c:spPr>
            <a:noFill/>
            <a:ln>
              <a:noFill/>
            </a:ln>
            <a:effectLst/>
          </c:spPr>
          <c:txPr>
            <a:bodyPr rot="0" spcFirstLastPara="1" vertOverflow="ellipsis" vert="horz" wrap="square" anchor="ctr" anchorCtr="1"/>
            <a:lstStyle/>
            <a:p>
              <a:pPr>
                <a:defRPr sz="1200" b="1" i="0" u="none" strike="noStrike" kern="1200" baseline="0">
                  <a:solidFill>
                    <a:srgbClr val="FF0000"/>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s-CO"/>
          </a:p>
        </c:txPr>
        <c:crossAx val="1233486896"/>
        <c:crosses val="autoZero"/>
        <c:auto val="1"/>
        <c:lblAlgn val="ctr"/>
        <c:lblOffset val="100"/>
        <c:noMultiLvlLbl val="0"/>
      </c:catAx>
      <c:valAx>
        <c:axId val="1233486896"/>
        <c:scaling>
          <c:orientation val="minMax"/>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rgbClr val="FF0000"/>
                    </a:solidFill>
                    <a:latin typeface="+mn-lt"/>
                    <a:ea typeface="+mn-ea"/>
                    <a:cs typeface="+mn-cs"/>
                  </a:defRPr>
                </a:pPr>
                <a:r>
                  <a:rPr lang="es-CO" sz="1200">
                    <a:solidFill>
                      <a:srgbClr val="FF0000"/>
                    </a:solidFill>
                  </a:rPr>
                  <a:t>Indicadores</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FF0000"/>
                  </a:solidFill>
                  <a:latin typeface="+mn-lt"/>
                  <a:ea typeface="+mn-ea"/>
                  <a:cs typeface="+mn-cs"/>
                </a:defRPr>
              </a:pPr>
              <a:endParaRPr lang="es-C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crossAx val="1076565984"/>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chart>
  <c:spPr>
    <a:solidFill>
      <a:schemeClr val="bg1">
        <a:lumMod val="95000"/>
      </a:schemeClr>
    </a:solidFill>
    <a:ln w="9525" cap="rnd" cmpd="sng" algn="ctr">
      <a:solidFill>
        <a:schemeClr val="tx1">
          <a:lumMod val="85000"/>
          <a:lumOff val="15000"/>
        </a:schemeClr>
      </a:solidFill>
      <a:round/>
    </a:ln>
    <a:effectLst>
      <a:glow rad="63500">
        <a:schemeClr val="accent3">
          <a:satMod val="175000"/>
          <a:alpha val="40000"/>
        </a:schemeClr>
      </a:glow>
    </a:effectLst>
    <a:scene3d>
      <a:camera prst="orthographicFront"/>
      <a:lightRig rig="threePt" dir="t"/>
    </a:scene3d>
    <a:sp3d>
      <a:bevelT prst="relaxedInset"/>
    </a:sp3d>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7.1613745593074893E-4"/>
          <c:y val="6.2166608154872363E-2"/>
          <c:w val="0.99061480794096091"/>
          <c:h val="0.93542738686326632"/>
        </c:manualLayout>
      </c:layout>
      <c:pie3DChart>
        <c:varyColors val="1"/>
        <c:ser>
          <c:idx val="0"/>
          <c:order val="0"/>
          <c:explosion val="5"/>
          <c:dPt>
            <c:idx val="0"/>
            <c:bubble3D val="0"/>
            <c:spPr>
              <a:solidFill>
                <a:schemeClr val="accent6"/>
              </a:solidFill>
              <a:ln>
                <a:noFill/>
              </a:ln>
              <a:effectLst>
                <a:outerShdw blurRad="254000" sx="102000" sy="102000" algn="ctr" rotWithShape="0">
                  <a:prstClr val="black">
                    <a:alpha val="20000"/>
                  </a:prstClr>
                </a:outerShdw>
              </a:effectLst>
              <a:sp3d/>
            </c:spPr>
          </c:dPt>
          <c:dPt>
            <c:idx val="1"/>
            <c:bubble3D val="0"/>
            <c:spPr>
              <a:solidFill>
                <a:schemeClr val="accent5"/>
              </a:solidFill>
              <a:ln>
                <a:noFill/>
              </a:ln>
              <a:effectLst>
                <a:outerShdw blurRad="254000" sx="102000" sy="102000" algn="ctr" rotWithShape="0">
                  <a:prstClr val="black">
                    <a:alpha val="20000"/>
                  </a:prstClr>
                </a:outerShdw>
              </a:effectLst>
              <a:sp3d/>
            </c:spPr>
          </c:dPt>
          <c:dPt>
            <c:idx val="2"/>
            <c:bubble3D val="0"/>
            <c:spPr>
              <a:solidFill>
                <a:schemeClr val="accent4"/>
              </a:solidFill>
              <a:ln>
                <a:noFill/>
              </a:ln>
              <a:effectLst>
                <a:outerShdw blurRad="254000" sx="102000" sy="102000" algn="ctr" rotWithShape="0">
                  <a:prstClr val="black">
                    <a:alpha val="20000"/>
                  </a:prstClr>
                </a:outerShdw>
              </a:effectLst>
              <a:sp3d/>
            </c:spPr>
          </c:dPt>
          <c:dPt>
            <c:idx val="3"/>
            <c:bubble3D val="0"/>
            <c:spPr>
              <a:solidFill>
                <a:schemeClr val="accent6">
                  <a:lumMod val="60000"/>
                </a:schemeClr>
              </a:solidFill>
              <a:ln>
                <a:noFill/>
              </a:ln>
              <a:effectLst>
                <a:outerShdw blurRad="254000" sx="102000" sy="102000" algn="ctr" rotWithShape="0">
                  <a:prstClr val="black">
                    <a:alpha val="20000"/>
                  </a:prstClr>
                </a:outerShdw>
              </a:effectLst>
              <a:sp3d/>
            </c:spPr>
          </c:dPt>
          <c:dPt>
            <c:idx val="4"/>
            <c:bubble3D val="0"/>
            <c:spPr>
              <a:solidFill>
                <a:schemeClr val="accent5">
                  <a:lumMod val="60000"/>
                </a:schemeClr>
              </a:solidFill>
              <a:ln>
                <a:noFill/>
              </a:ln>
              <a:effectLst>
                <a:outerShdw blurRad="254000" sx="102000" sy="102000" algn="ctr" rotWithShape="0">
                  <a:prstClr val="black">
                    <a:alpha val="20000"/>
                  </a:prstClr>
                </a:outerShdw>
              </a:effectLst>
              <a:sp3d/>
            </c:spPr>
          </c:dPt>
          <c:dLbls>
            <c:dLbl>
              <c:idx val="0"/>
              <c:layout>
                <c:manualLayout>
                  <c:x val="1.9247763904139299E-2"/>
                  <c:y val="-2.1987060534630624E-2"/>
                </c:manualLayout>
              </c:layout>
              <c:tx>
                <c:rich>
                  <a:bodyPr/>
                  <a:lstStyle/>
                  <a:p>
                    <a:fld id="{E55839FF-0F85-4939-8C4B-5584C165EDA2}" type="CATEGORYNAME">
                      <a:rPr lang="en-US"/>
                      <a:pPr/>
                      <a:t>[NOMBRE DE CATEGORÍA]</a:t>
                    </a:fld>
                    <a:r>
                      <a:rPr lang="en-US" baseline="0"/>
                      <a:t>;</a:t>
                    </a:r>
                  </a:p>
                  <a:p>
                    <a:fld id="{6CF98ECF-B2D3-4AE4-8EDB-CEDF27274E03}" type="VALUE">
                      <a:rPr lang="en-US" baseline="0"/>
                      <a:pPr/>
                      <a:t>[VALOR]</a:t>
                    </a:fld>
                    <a:r>
                      <a:rPr lang="en-US" baseline="0"/>
                      <a:t>; </a:t>
                    </a:r>
                    <a:fld id="{C75B4D27-A52C-4C12-93D7-E8EC0960550E}" type="PERCENTAGE">
                      <a:rPr lang="en-US" baseline="0"/>
                      <a:pPr/>
                      <a:t>[PORCENTAJE]</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Lst>
            </c:dLbl>
            <c:dLbl>
              <c:idx val="1"/>
              <c:layout>
                <c:manualLayout>
                  <c:x val="6.217670575216816E-2"/>
                  <c:y val="3.3335005098884931E-3"/>
                </c:manualLayout>
              </c:layout>
              <c:tx>
                <c:rich>
                  <a:bodyPr/>
                  <a:lstStyle/>
                  <a:p>
                    <a:fld id="{2F4A022F-BB00-40C8-AD69-AB7BABEEE43F}" type="CATEGORYNAME">
                      <a:rPr lang="en-US"/>
                      <a:pPr/>
                      <a:t>[NOMBRE DE CATEGORÍA]</a:t>
                    </a:fld>
                    <a:r>
                      <a:rPr lang="en-US" baseline="0"/>
                      <a:t>;</a:t>
                    </a:r>
                  </a:p>
                  <a:p>
                    <a:fld id="{882E0006-013E-4323-A5B7-4386B03D6C0D}" type="VALUE">
                      <a:rPr lang="en-US" baseline="0"/>
                      <a:pPr/>
                      <a:t>[VALOR]</a:t>
                    </a:fld>
                    <a:r>
                      <a:rPr lang="en-US" baseline="0"/>
                      <a:t>; </a:t>
                    </a:r>
                    <a:fld id="{E11180F0-E9B6-4924-8F6C-CD5D04863D28}" type="PERCENTAGE">
                      <a:rPr lang="en-US" baseline="0"/>
                      <a:pPr/>
                      <a:t>[PORCENTAJE]</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Lst>
            </c:dLbl>
            <c:dLbl>
              <c:idx val="2"/>
              <c:layout>
                <c:manualLayout>
                  <c:x val="-0.14174718897925043"/>
                  <c:y val="-3.8216560509554139E-2"/>
                </c:manualLayout>
              </c:layout>
              <c:tx>
                <c:rich>
                  <a:bodyPr/>
                  <a:lstStyle/>
                  <a:p>
                    <a:fld id="{33D36A2D-AC4E-4FD6-AA69-0652540953C7}" type="CATEGORYNAME">
                      <a:rPr lang="en-US"/>
                      <a:pPr/>
                      <a:t>[NOMBRE DE CATEGORÍA]</a:t>
                    </a:fld>
                    <a:r>
                      <a:rPr lang="en-US" baseline="0"/>
                      <a:t>;</a:t>
                    </a:r>
                  </a:p>
                  <a:p>
                    <a:fld id="{25DEC57A-3D98-40E5-8C63-E0A18A49C0F2}" type="VALUE">
                      <a:rPr lang="en-US" baseline="0"/>
                      <a:pPr/>
                      <a:t>[VALOR]</a:t>
                    </a:fld>
                    <a:r>
                      <a:rPr lang="en-US" baseline="0"/>
                      <a:t>; </a:t>
                    </a:r>
                    <a:fld id="{E240750C-2B33-4046-91F1-7F56C35092F3}" type="PERCENTAGE">
                      <a:rPr lang="en-US" baseline="0"/>
                      <a:pPr/>
                      <a:t>[PORCENTAJE]</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Lst>
            </c:dLbl>
            <c:dLbl>
              <c:idx val="3"/>
              <c:layout>
                <c:manualLayout>
                  <c:x val="-5.4185872022590127E-2"/>
                  <c:y val="6.5155056254910818E-2"/>
                </c:manualLayout>
              </c:layout>
              <c:dLblPos val="bestFit"/>
              <c:showLegendKey val="0"/>
              <c:showVal val="1"/>
              <c:showCatName val="1"/>
              <c:showSerName val="0"/>
              <c:showPercent val="1"/>
              <c:showBubbleSize val="0"/>
              <c:extLst>
                <c:ext xmlns:c15="http://schemas.microsoft.com/office/drawing/2012/chart" uri="{CE6537A1-D6FC-4f65-9D91-7224C49458BB}">
                  <c15:layout>
                    <c:manualLayout>
                      <c:w val="0.14790470322954685"/>
                      <c:h val="0.11639065817409766"/>
                    </c:manualLayout>
                  </c15:layout>
                </c:ext>
              </c:extLst>
            </c:dLbl>
            <c:dLbl>
              <c:idx val="4"/>
              <c:layout>
                <c:manualLayout>
                  <c:x val="-0.15327769916722062"/>
                  <c:y val="2.3861945600748953E-2"/>
                </c:manualLayout>
              </c:layout>
              <c:spPr>
                <a:solidFill>
                  <a:schemeClr val="accent3">
                    <a:lumMod val="20000"/>
                    <a:lumOff val="80000"/>
                  </a:schemeClr>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noAutofit/>
                </a:bodyPr>
                <a:lstStyle/>
                <a:p>
                  <a:pPr>
                    <a:defRPr sz="1000" b="1" i="0" u="none" strike="noStrike" kern="1200" baseline="0">
                      <a:solidFill>
                        <a:sysClr val="windowText" lastClr="000000"/>
                      </a:solidFill>
                      <a:latin typeface="+mn-lt"/>
                      <a:ea typeface="+mn-ea"/>
                      <a:cs typeface="+mn-cs"/>
                    </a:defRPr>
                  </a:pPr>
                  <a:endParaRPr lang="es-CO"/>
                </a:p>
              </c:txPr>
              <c:dLblPos val="bestFit"/>
              <c:showLegendKey val="0"/>
              <c:showVal val="1"/>
              <c:showCatName val="1"/>
              <c:showSerName val="0"/>
              <c:showPercent val="1"/>
              <c:showBubbleSize val="0"/>
              <c:extLst>
                <c:ext xmlns:c15="http://schemas.microsoft.com/office/drawing/2012/chart" uri="{CE6537A1-D6FC-4f65-9D91-7224C49458BB}">
                  <c15:layout>
                    <c:manualLayout>
                      <c:w val="0.15965090357886991"/>
                      <c:h val="0.13250547503218146"/>
                    </c:manualLayout>
                  </c15:layout>
                </c:ext>
              </c:extLst>
            </c:dLbl>
            <c:spPr>
              <a:solidFill>
                <a:schemeClr val="accent3">
                  <a:lumMod val="20000"/>
                  <a:lumOff val="80000"/>
                </a:schemeClr>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s-CO"/>
              </a:p>
            </c:txPr>
            <c:dLblPos val="bestFit"/>
            <c:showLegendKey val="0"/>
            <c:showVal val="1"/>
            <c:showCatName val="1"/>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'progrmación 4'!$E$4:$I$4</c:f>
              <c:strCache>
                <c:ptCount val="5"/>
                <c:pt idx="0">
                  <c:v>Objetivo No. 1</c:v>
                </c:pt>
                <c:pt idx="1">
                  <c:v>Objetivo No. 2</c:v>
                </c:pt>
                <c:pt idx="2">
                  <c:v>Objetivo No. 3</c:v>
                </c:pt>
                <c:pt idx="3">
                  <c:v>Objetivo No. 4</c:v>
                </c:pt>
                <c:pt idx="4">
                  <c:v>Objetivo No. 5</c:v>
                </c:pt>
              </c:strCache>
            </c:strRef>
          </c:cat>
          <c:val>
            <c:numRef>
              <c:f>'progrmación 4'!$E$16:$I$16</c:f>
              <c:numCache>
                <c:formatCode>General</c:formatCode>
                <c:ptCount val="5"/>
                <c:pt idx="0">
                  <c:v>21</c:v>
                </c:pt>
                <c:pt idx="1">
                  <c:v>11</c:v>
                </c:pt>
                <c:pt idx="2">
                  <c:v>16</c:v>
                </c:pt>
                <c:pt idx="3">
                  <c:v>18</c:v>
                </c:pt>
                <c:pt idx="4">
                  <c:v>6</c:v>
                </c:pt>
              </c:numCache>
            </c:numRef>
          </c:val>
        </c:ser>
        <c:ser>
          <c:idx val="1"/>
          <c:order val="1"/>
          <c:dPt>
            <c:idx val="0"/>
            <c:bubble3D val="0"/>
            <c:spPr>
              <a:solidFill>
                <a:schemeClr val="accent6"/>
              </a:solidFill>
              <a:ln>
                <a:noFill/>
              </a:ln>
              <a:effectLst>
                <a:outerShdw blurRad="254000" sx="102000" sy="102000" algn="ctr" rotWithShape="0">
                  <a:prstClr val="black">
                    <a:alpha val="20000"/>
                  </a:prstClr>
                </a:outerShdw>
              </a:effectLst>
              <a:sp3d/>
            </c:spPr>
          </c:dPt>
          <c:dPt>
            <c:idx val="1"/>
            <c:bubble3D val="0"/>
            <c:spPr>
              <a:solidFill>
                <a:schemeClr val="accent5"/>
              </a:solidFill>
              <a:ln>
                <a:noFill/>
              </a:ln>
              <a:effectLst>
                <a:outerShdw blurRad="254000" sx="102000" sy="102000" algn="ctr" rotWithShape="0">
                  <a:prstClr val="black">
                    <a:alpha val="20000"/>
                  </a:prstClr>
                </a:outerShdw>
              </a:effectLst>
              <a:sp3d/>
            </c:spPr>
          </c:dPt>
          <c:dPt>
            <c:idx val="2"/>
            <c:bubble3D val="0"/>
            <c:spPr>
              <a:solidFill>
                <a:schemeClr val="accent4"/>
              </a:solidFill>
              <a:ln>
                <a:noFill/>
              </a:ln>
              <a:effectLst>
                <a:outerShdw blurRad="254000" sx="102000" sy="102000" algn="ctr" rotWithShape="0">
                  <a:prstClr val="black">
                    <a:alpha val="20000"/>
                  </a:prstClr>
                </a:outerShdw>
              </a:effectLst>
              <a:sp3d/>
            </c:spPr>
          </c:dPt>
          <c:dPt>
            <c:idx val="3"/>
            <c:bubble3D val="0"/>
            <c:spPr>
              <a:solidFill>
                <a:schemeClr val="accent6">
                  <a:lumMod val="60000"/>
                </a:schemeClr>
              </a:solidFill>
              <a:ln>
                <a:noFill/>
              </a:ln>
              <a:effectLst>
                <a:outerShdw blurRad="254000" sx="102000" sy="102000" algn="ctr" rotWithShape="0">
                  <a:prstClr val="black">
                    <a:alpha val="20000"/>
                  </a:prstClr>
                </a:outerShdw>
              </a:effectLst>
              <a:sp3d/>
            </c:spPr>
          </c:dPt>
          <c:dPt>
            <c:idx val="4"/>
            <c:bubble3D val="0"/>
            <c:spPr>
              <a:solidFill>
                <a:schemeClr val="accent5">
                  <a:lumMod val="60000"/>
                </a:schemeClr>
              </a:solidFill>
              <a:ln>
                <a:noFill/>
              </a:ln>
              <a:effectLst>
                <a:outerShdw blurRad="254000" sx="102000" sy="102000" algn="ctr" rotWithShape="0">
                  <a:prstClr val="black">
                    <a:alpha val="20000"/>
                  </a:prstClr>
                </a:outerShdw>
              </a:effectLst>
              <a:sp3d/>
            </c:spPr>
          </c:dPt>
          <c:dLbls>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'progrmación 4'!$E$4:$I$4</c:f>
              <c:strCache>
                <c:ptCount val="5"/>
                <c:pt idx="0">
                  <c:v>Objetivo No. 1</c:v>
                </c:pt>
                <c:pt idx="1">
                  <c:v>Objetivo No. 2</c:v>
                </c:pt>
                <c:pt idx="2">
                  <c:v>Objetivo No. 3</c:v>
                </c:pt>
                <c:pt idx="3">
                  <c:v>Objetivo No. 4</c:v>
                </c:pt>
                <c:pt idx="4">
                  <c:v>Objetivo No. 5</c:v>
                </c:pt>
              </c:strCache>
            </c:strRef>
          </c:cat>
          <c:val>
            <c:numRef>
              <c:f>'progrmación 4'!$E$18:$I$18</c:f>
              <c:numCache>
                <c:formatCode>0%</c:formatCode>
                <c:ptCount val="5"/>
                <c:pt idx="0">
                  <c:v>0.29166666666666669</c:v>
                </c:pt>
                <c:pt idx="1">
                  <c:v>0.15277777777777779</c:v>
                </c:pt>
                <c:pt idx="2">
                  <c:v>0.22222222222222221</c:v>
                </c:pt>
                <c:pt idx="3">
                  <c:v>0.25</c:v>
                </c:pt>
                <c:pt idx="4">
                  <c:v>8.3333333333333329E-2</c:v>
                </c:pt>
              </c:numCache>
            </c:numRef>
          </c:val>
        </c:ser>
        <c:dLbls>
          <c:dLblPos val="ctr"/>
          <c:showLegendKey val="0"/>
          <c:showVal val="0"/>
          <c:showCatName val="0"/>
          <c:showSerName val="0"/>
          <c:showPercent val="1"/>
          <c:showBubbleSize val="0"/>
          <c:showLeaderLines val="1"/>
        </c:dLbls>
      </c:pie3DChart>
      <c:spPr>
        <a:noFill/>
        <a:ln>
          <a:noFill/>
        </a:ln>
        <a:effectLst/>
      </c:spPr>
    </c:plotArea>
    <c:plotVisOnly val="1"/>
    <c:dispBlanksAs val="gap"/>
    <c:showDLblsOverMax val="0"/>
  </c:chart>
  <c:spPr>
    <a:solidFill>
      <a:schemeClr val="bg1">
        <a:lumMod val="95000"/>
      </a:schemeClr>
    </a:solidFill>
    <a:ln w="9525" cap="flat" cmpd="sng" algn="ctr">
      <a:solidFill>
        <a:schemeClr val="dk1">
          <a:lumMod val="25000"/>
          <a:lumOff val="75000"/>
        </a:schemeClr>
      </a:solidFill>
      <a:round/>
    </a:ln>
    <a:effectLst/>
    <a:scene3d>
      <a:camera prst="orthographicFront"/>
      <a:lightRig rig="threePt" dir="t"/>
    </a:scene3d>
    <a:sp3d>
      <a:bevelT prst="relaxedInset"/>
    </a:sp3d>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870932719939703E-2"/>
          <c:y val="5.8084838405437621E-2"/>
          <c:w val="0.95082966155752713"/>
          <c:h val="0.89266034219452395"/>
        </c:manualLayout>
      </c:layout>
      <c:pie3DChart>
        <c:varyColors val="1"/>
        <c:ser>
          <c:idx val="0"/>
          <c:order val="0"/>
          <c:explosion val="3"/>
          <c:dPt>
            <c:idx val="0"/>
            <c:bubble3D val="0"/>
            <c:spPr>
              <a:solidFill>
                <a:schemeClr val="accent6"/>
              </a:solidFill>
              <a:ln>
                <a:noFill/>
              </a:ln>
              <a:effectLst>
                <a:outerShdw blurRad="254000" sx="102000" sy="102000" algn="ctr" rotWithShape="0">
                  <a:prstClr val="black">
                    <a:alpha val="20000"/>
                  </a:prstClr>
                </a:outerShdw>
              </a:effectLst>
              <a:sp3d/>
            </c:spPr>
          </c:dPt>
          <c:dPt>
            <c:idx val="1"/>
            <c:bubble3D val="0"/>
            <c:spPr>
              <a:solidFill>
                <a:schemeClr val="accent5"/>
              </a:solidFill>
              <a:ln>
                <a:noFill/>
              </a:ln>
              <a:effectLst>
                <a:outerShdw blurRad="254000" sx="102000" sy="102000" algn="ctr" rotWithShape="0">
                  <a:prstClr val="black">
                    <a:alpha val="20000"/>
                  </a:prstClr>
                </a:outerShdw>
              </a:effectLst>
              <a:sp3d/>
            </c:spPr>
          </c:dPt>
          <c:dPt>
            <c:idx val="2"/>
            <c:bubble3D val="0"/>
            <c:spPr>
              <a:solidFill>
                <a:schemeClr val="accent4"/>
              </a:solidFill>
              <a:ln>
                <a:noFill/>
              </a:ln>
              <a:effectLst>
                <a:outerShdw blurRad="254000" sx="102000" sy="102000" algn="ctr" rotWithShape="0">
                  <a:prstClr val="black">
                    <a:alpha val="20000"/>
                  </a:prstClr>
                </a:outerShdw>
              </a:effectLst>
              <a:sp3d/>
            </c:spPr>
          </c:dPt>
          <c:dLbls>
            <c:dLbl>
              <c:idx val="0"/>
              <c:layout>
                <c:manualLayout>
                  <c:x val="4.0021057080011926E-2"/>
                  <c:y val="-0.12931995540691194"/>
                </c:manualLayout>
              </c:layout>
              <c:tx>
                <c:rich>
                  <a:bodyPr/>
                  <a:lstStyle/>
                  <a:p>
                    <a:fld id="{B358E3F5-7B15-47C8-8510-A93F714072BD}" type="CATEGORYNAME">
                      <a:rPr lang="en-US"/>
                      <a:pPr/>
                      <a:t>[NOMBRE DE CATEGORÍA]</a:t>
                    </a:fld>
                    <a:r>
                      <a:rPr lang="en-US" baseline="0"/>
                      <a:t>; </a:t>
                    </a:r>
                    <a:fld id="{92B1187F-8240-4883-AD23-8F783535C461}" type="VALUE">
                      <a:rPr lang="en-US" baseline="0"/>
                      <a:pPr/>
                      <a:t>[VALOR]</a:t>
                    </a:fld>
                    <a:r>
                      <a:rPr lang="en-US" baseline="0"/>
                      <a:t>;</a:t>
                    </a:r>
                  </a:p>
                  <a:p>
                    <a:fld id="{9FDDC15E-476E-4AF3-8619-B75A87045043}" type="PERCENTAGE">
                      <a:rPr lang="en-US" baseline="0"/>
                      <a:pPr/>
                      <a:t>[PORCENTAJE]</a:t>
                    </a:fld>
                    <a:endParaRPr lang="es-CO"/>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Lst>
            </c:dLbl>
            <c:dLbl>
              <c:idx val="1"/>
              <c:layout>
                <c:manualLayout>
                  <c:x val="-3.1595571378956806E-2"/>
                  <c:y val="-1.7837235228539576E-2"/>
                </c:manualLayout>
              </c:layout>
              <c:tx>
                <c:rich>
                  <a:bodyPr/>
                  <a:lstStyle/>
                  <a:p>
                    <a:fld id="{6CDE9521-9D8F-478D-9FAB-A9F90545D5A2}" type="CATEGORYNAME">
                      <a:rPr lang="en-US"/>
                      <a:pPr/>
                      <a:t>[NOMBRE DE CATEGORÍA]</a:t>
                    </a:fld>
                    <a:r>
                      <a:rPr lang="en-US" baseline="0"/>
                      <a:t>; </a:t>
                    </a:r>
                    <a:fld id="{21493E60-DDA1-46BD-A554-7953DCEDFABE}" type="VALUE">
                      <a:rPr lang="en-US" baseline="0"/>
                      <a:pPr/>
                      <a:t>[VALOR]</a:t>
                    </a:fld>
                    <a:r>
                      <a:rPr lang="en-US" baseline="0"/>
                      <a:t>;</a:t>
                    </a:r>
                  </a:p>
                  <a:p>
                    <a:r>
                      <a:rPr lang="en-US" baseline="0"/>
                      <a:t> </a:t>
                    </a:r>
                    <a:fld id="{0EE73A51-3838-46D1-9FD8-2055395C1E40}" type="PERCENTAGE">
                      <a:rPr lang="en-US" baseline="0"/>
                      <a:pPr/>
                      <a:t>[PORCENTAJE]</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Lst>
            </c:dLbl>
            <c:dLbl>
              <c:idx val="2"/>
              <c:layout>
                <c:manualLayout>
                  <c:x val="-6.5297514183177377E-2"/>
                  <c:y val="2.653420711122452E-2"/>
                </c:manualLayout>
              </c:layout>
              <c:dLblPos val="bestFit"/>
              <c:showLegendKey val="0"/>
              <c:showVal val="1"/>
              <c:showCatName val="1"/>
              <c:showSerName val="0"/>
              <c:showPercent val="1"/>
              <c:showBubbleSize val="0"/>
              <c:extLst>
                <c:ext xmlns:c15="http://schemas.microsoft.com/office/drawing/2012/chart" uri="{CE6537A1-D6FC-4f65-9D91-7224C49458BB}"/>
              </c:extLst>
            </c:dLbl>
            <c:spPr>
              <a:solidFill>
                <a:schemeClr val="accent3">
                  <a:lumMod val="60000"/>
                  <a:lumOff val="40000"/>
                </a:schemeClr>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'progrmación 4'!$J$4:$L$4</c:f>
              <c:strCache>
                <c:ptCount val="3"/>
                <c:pt idx="0">
                  <c:v>Eficacia </c:v>
                </c:pt>
                <c:pt idx="1">
                  <c:v>Eficiencia</c:v>
                </c:pt>
                <c:pt idx="2">
                  <c:v>Efectividad</c:v>
                </c:pt>
              </c:strCache>
            </c:strRef>
          </c:cat>
          <c:val>
            <c:numRef>
              <c:f>'progrmación 4'!$J$16:$L$16</c:f>
              <c:numCache>
                <c:formatCode>General</c:formatCode>
                <c:ptCount val="3"/>
                <c:pt idx="0">
                  <c:v>54</c:v>
                </c:pt>
                <c:pt idx="1">
                  <c:v>10</c:v>
                </c:pt>
                <c:pt idx="2">
                  <c:v>8</c:v>
                </c:pt>
              </c:numCache>
            </c:numRef>
          </c:val>
        </c:ser>
        <c:dLbls>
          <c:dLblPos val="outEnd"/>
          <c:showLegendKey val="0"/>
          <c:showVal val="0"/>
          <c:showCatName val="0"/>
          <c:showSerName val="0"/>
          <c:showPercent val="1"/>
          <c:showBubbleSize val="0"/>
          <c:showLeaderLines val="1"/>
        </c:dLbls>
      </c:pie3DChart>
      <c:spPr>
        <a:noFill/>
        <a:ln>
          <a:noFill/>
        </a:ln>
        <a:effectLst/>
      </c:spPr>
    </c:plotArea>
    <c:plotVisOnly val="1"/>
    <c:dispBlanksAs val="gap"/>
    <c:showDLblsOverMax val="0"/>
  </c:chart>
  <c:spPr>
    <a:pattFill prst="lgCheck">
      <a:fgClr>
        <a:schemeClr val="accent6">
          <a:lumMod val="20000"/>
          <a:lumOff val="80000"/>
        </a:schemeClr>
      </a:fgClr>
      <a:bgClr>
        <a:schemeClr val="bg1"/>
      </a:bgClr>
    </a:pattFill>
    <a:ln w="9525" cap="flat" cmpd="sng" algn="ctr">
      <a:solidFill>
        <a:schemeClr val="dk1">
          <a:lumMod val="25000"/>
          <a:lumOff val="75000"/>
        </a:schemeClr>
      </a:solidFill>
      <a:round/>
    </a:ln>
    <a:effectLst/>
    <a:scene3d>
      <a:camera prst="orthographicFront"/>
      <a:lightRig rig="threePt" dir="t"/>
    </a:scene3d>
    <a:sp3d>
      <a:bevelT w="152400" h="50800" prst="softRound"/>
      <a:bevelB w="139700" h="139700" prst="divot"/>
    </a:sp3d>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323347849675215E-2"/>
          <c:y val="3.3149760428610425E-2"/>
          <c:w val="0.93388542520513007"/>
          <c:h val="0.88338603034515895"/>
        </c:manualLayout>
      </c:layout>
      <c:pie3DChart>
        <c:varyColors val="1"/>
        <c:ser>
          <c:idx val="0"/>
          <c:order val="0"/>
          <c:explosion val="3"/>
          <c:dPt>
            <c:idx val="0"/>
            <c:bubble3D val="0"/>
            <c:spPr>
              <a:solidFill>
                <a:schemeClr val="accent2"/>
              </a:solidFill>
              <a:ln>
                <a:noFill/>
              </a:ln>
              <a:effectLst>
                <a:outerShdw blurRad="254000" sx="102000" sy="102000" algn="ctr" rotWithShape="0">
                  <a:prstClr val="black">
                    <a:alpha val="20000"/>
                  </a:prstClr>
                </a:outerShdw>
              </a:effectLst>
              <a:sp3d/>
            </c:spPr>
          </c:dPt>
          <c:dPt>
            <c:idx val="1"/>
            <c:bubble3D val="0"/>
            <c:spPr>
              <a:solidFill>
                <a:schemeClr val="accent4"/>
              </a:solidFill>
              <a:ln>
                <a:noFill/>
              </a:ln>
              <a:effectLst>
                <a:outerShdw blurRad="254000" sx="102000" sy="102000" algn="ctr" rotWithShape="0">
                  <a:prstClr val="black">
                    <a:alpha val="20000"/>
                  </a:prstClr>
                </a:outerShdw>
              </a:effectLst>
              <a:sp3d/>
            </c:spPr>
          </c:dPt>
          <c:dPt>
            <c:idx val="2"/>
            <c:bubble3D val="0"/>
            <c:spPr>
              <a:solidFill>
                <a:schemeClr val="accent6"/>
              </a:solidFill>
              <a:ln>
                <a:noFill/>
              </a:ln>
              <a:effectLst>
                <a:outerShdw blurRad="254000" sx="102000" sy="102000" algn="ctr" rotWithShape="0">
                  <a:prstClr val="black">
                    <a:alpha val="20000"/>
                  </a:prstClr>
                </a:outerShdw>
              </a:effectLst>
              <a:sp3d/>
            </c:spPr>
          </c:dPt>
          <c:dLbls>
            <c:spPr>
              <a:solidFill>
                <a:schemeClr val="accent3">
                  <a:lumMod val="20000"/>
                  <a:lumOff val="80000"/>
                </a:schemeClr>
              </a:solidFill>
              <a:ln>
                <a:noFill/>
              </a:ln>
              <a:effectLst>
                <a:outerShdw blurRad="50800" dist="38100" dir="2700000" algn="tl" rotWithShape="0">
                  <a:prstClr val="black">
                    <a:alpha val="40000"/>
                  </a:prstClr>
                </a:outerShdw>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'[2]grafica SGTO'!$E$7:$G$7</c:f>
              <c:strCache>
                <c:ptCount val="3"/>
                <c:pt idx="0">
                  <c:v>SATISFACTORIO</c:v>
                </c:pt>
                <c:pt idx="1">
                  <c:v>ACEPTABLE</c:v>
                </c:pt>
                <c:pt idx="2">
                  <c:v>MÍNIMO</c:v>
                </c:pt>
              </c:strCache>
            </c:strRef>
          </c:cat>
          <c:val>
            <c:numRef>
              <c:f>'[2]grafica SGTO'!$E$22:$G$22</c:f>
              <c:numCache>
                <c:formatCode>General</c:formatCode>
                <c:ptCount val="3"/>
                <c:pt idx="0">
                  <c:v>33</c:v>
                </c:pt>
                <c:pt idx="1">
                  <c:v>13</c:v>
                </c:pt>
                <c:pt idx="2">
                  <c:v>13</c:v>
                </c:pt>
              </c:numCache>
            </c:numRef>
          </c:val>
        </c:ser>
        <c:dLbls>
          <c:dLblPos val="outEnd"/>
          <c:showLegendKey val="0"/>
          <c:showVal val="0"/>
          <c:showCatName val="0"/>
          <c:showSerName val="0"/>
          <c:showPercent val="1"/>
          <c:showBubbleSize val="0"/>
          <c:showLeaderLines val="1"/>
        </c:dLbls>
      </c:pie3DChart>
      <c:spPr>
        <a:noFill/>
        <a:ln>
          <a:noFill/>
        </a:ln>
        <a:effectLst/>
      </c:spPr>
    </c:plotArea>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8737674321737249E-2"/>
          <c:y val="7.1345836814656075E-2"/>
          <c:w val="0.94731440159135394"/>
          <c:h val="0.92865416318534388"/>
        </c:manualLayout>
      </c:layout>
      <c:pie3DChart>
        <c:varyColors val="1"/>
        <c:ser>
          <c:idx val="0"/>
          <c:order val="0"/>
          <c:explosion val="7"/>
          <c:dPt>
            <c:idx val="0"/>
            <c:bubble3D val="0"/>
            <c:explosion val="9"/>
            <c:spPr>
              <a:solidFill>
                <a:schemeClr val="accent5">
                  <a:lumMod val="60000"/>
                  <a:lumOff val="40000"/>
                </a:schemeClr>
              </a:solidFill>
              <a:ln>
                <a:noFill/>
              </a:ln>
              <a:effectLst>
                <a:outerShdw blurRad="57150" dist="19050" dir="5400000" algn="ctr" rotWithShape="0">
                  <a:srgbClr val="000000">
                    <a:alpha val="63000"/>
                  </a:srgbClr>
                </a:outerShdw>
              </a:effectLst>
              <a:scene3d>
                <a:camera prst="orthographicFront">
                  <a:rot lat="0" lon="0" rev="0"/>
                </a:camera>
                <a:lightRig rig="threePt" dir="t">
                  <a:rot lat="0" lon="0" rev="1200000"/>
                </a:lightRig>
              </a:scene3d>
              <a:sp3d/>
            </c:spPr>
          </c:dPt>
          <c:dPt>
            <c:idx val="1"/>
            <c:bubble3D val="0"/>
            <c:spPr>
              <a:solidFill>
                <a:schemeClr val="accent6"/>
              </a:solidFill>
              <a:ln>
                <a:noFill/>
              </a:ln>
              <a:effectLst>
                <a:outerShdw blurRad="57150" dist="19050" dir="5400000" algn="ctr" rotWithShape="0">
                  <a:srgbClr val="000000">
                    <a:alpha val="63000"/>
                  </a:srgbClr>
                </a:outerShdw>
              </a:effectLst>
              <a:scene3d>
                <a:camera prst="orthographicFront">
                  <a:rot lat="0" lon="0" rev="0"/>
                </a:camera>
                <a:lightRig rig="threePt" dir="t">
                  <a:rot lat="0" lon="0" rev="1200000"/>
                </a:lightRig>
              </a:scene3d>
              <a:sp3d/>
            </c:spPr>
          </c:dPt>
          <c:dPt>
            <c:idx val="2"/>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cene3d>
                <a:camera prst="orthographicFront">
                  <a:rot lat="0" lon="0" rev="0"/>
                </a:camera>
                <a:lightRig rig="threePt" dir="t">
                  <a:rot lat="0" lon="0" rev="1200000"/>
                </a:lightRig>
              </a:scene3d>
              <a:sp3d/>
            </c:spPr>
          </c:dPt>
          <c:dLbls>
            <c:dLbl>
              <c:idx val="0"/>
              <c:layout>
                <c:manualLayout>
                  <c:x val="-0.27858008853996774"/>
                  <c:y val="-0.38312439203104209"/>
                </c:manualLayout>
              </c:layout>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dLblPos val="bestFit"/>
              <c:showLegendKey val="0"/>
              <c:showVal val="1"/>
              <c:showCatName val="1"/>
              <c:showSerName val="0"/>
              <c:showPercent val="1"/>
              <c:showBubbleSize val="0"/>
              <c:extLst>
                <c:ext xmlns:c15="http://schemas.microsoft.com/office/drawing/2012/chart" uri="{CE6537A1-D6FC-4f65-9D91-7224C49458BB}">
                  <c15:layout>
                    <c:manualLayout>
                      <c:w val="0.29370383127337968"/>
                      <c:h val="0.19044052606957471"/>
                    </c:manualLayout>
                  </c15:layout>
                </c:ext>
              </c:extLst>
            </c:dLbl>
            <c:dLbl>
              <c:idx val="1"/>
              <c:layout>
                <c:manualLayout>
                  <c:x val="1.3005342796036546E-3"/>
                  <c:y val="-1.6265012246765704E-2"/>
                </c:manualLayout>
              </c:layout>
              <c:dLblPos val="bestFit"/>
              <c:showLegendKey val="0"/>
              <c:showVal val="1"/>
              <c:showCatName val="1"/>
              <c:showSerName val="0"/>
              <c:showPercent val="1"/>
              <c:showBubbleSize val="0"/>
              <c:extLst>
                <c:ext xmlns:c15="http://schemas.microsoft.com/office/drawing/2012/chart" uri="{CE6537A1-D6FC-4f65-9D91-7224C49458BB}"/>
              </c:extLst>
            </c:dLbl>
            <c:dLbl>
              <c:idx val="2"/>
              <c:layout>
                <c:manualLayout>
                  <c:x val="0.14267508270520102"/>
                  <c:y val="2.4286822520974756E-2"/>
                </c:manualLayout>
              </c:layout>
              <c:tx>
                <c:rich>
                  <a:bodyPr rot="0" spcFirstLastPara="1" vertOverflow="ellipsis" vert="horz" wrap="square" lIns="38100" tIns="19050" rIns="38100" bIns="19050" anchor="ctr" anchorCtr="1">
                    <a:no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fld id="{EDB78507-0A32-4243-9BF9-8930766B6CE1}" type="CATEGORYNAME">
                      <a:rPr lang="en-US">
                        <a:solidFill>
                          <a:sysClr val="windowText" lastClr="000000"/>
                        </a:solidFill>
                      </a:rPr>
                      <a:pPr>
                        <a:defRPr sz="1200">
                          <a:solidFill>
                            <a:sysClr val="windowText" lastClr="000000"/>
                          </a:solidFill>
                          <a:latin typeface="Arial" panose="020B0604020202020204" pitchFamily="34" charset="0"/>
                          <a:cs typeface="Arial" panose="020B0604020202020204" pitchFamily="34" charset="0"/>
                        </a:defRPr>
                      </a:pPr>
                      <a:t>[NOMBRE DE CATEGORÍA]</a:t>
                    </a:fld>
                    <a:r>
                      <a:rPr lang="en-US" baseline="0">
                        <a:solidFill>
                          <a:sysClr val="windowText" lastClr="000000"/>
                        </a:solidFill>
                      </a:rPr>
                      <a:t>; </a:t>
                    </a:r>
                    <a:fld id="{CD7DCC64-A41A-4E27-B55D-9FEBBB7BF100}" type="VALUE">
                      <a:rPr lang="en-US" baseline="0">
                        <a:solidFill>
                          <a:sysClr val="windowText" lastClr="000000"/>
                        </a:solidFill>
                      </a:rPr>
                      <a:pPr>
                        <a:defRPr sz="1200">
                          <a:solidFill>
                            <a:sysClr val="windowText" lastClr="000000"/>
                          </a:solidFill>
                          <a:latin typeface="Arial" panose="020B0604020202020204" pitchFamily="34" charset="0"/>
                          <a:cs typeface="Arial" panose="020B0604020202020204" pitchFamily="34" charset="0"/>
                        </a:defRPr>
                      </a:pPr>
                      <a:t>[VALOR]</a:t>
                    </a:fld>
                    <a:r>
                      <a:rPr lang="en-US" baseline="0">
                        <a:solidFill>
                          <a:sysClr val="windowText" lastClr="000000"/>
                        </a:solidFill>
                      </a:rPr>
                      <a:t>; </a:t>
                    </a:r>
                    <a:fld id="{ACBED10B-B3F4-4849-B9A6-C48C1DCBF3C7}" type="PERCENTAGE">
                      <a:rPr lang="en-US" baseline="0">
                        <a:solidFill>
                          <a:sysClr val="windowText" lastClr="000000"/>
                        </a:solidFill>
                      </a:rPr>
                      <a:pPr>
                        <a:defRPr sz="1200">
                          <a:solidFill>
                            <a:sysClr val="windowText" lastClr="000000"/>
                          </a:solidFill>
                          <a:latin typeface="Arial" panose="020B0604020202020204" pitchFamily="34" charset="0"/>
                          <a:cs typeface="Arial" panose="020B0604020202020204" pitchFamily="34" charset="0"/>
                        </a:defRPr>
                      </a:pPr>
                      <a:t>[PORCENTAJE]</a:t>
                    </a:fld>
                    <a:endParaRPr lang="en-US" baseline="0">
                      <a:solidFill>
                        <a:sysClr val="windowText" lastClr="000000"/>
                      </a:solidFill>
                    </a:endParaRPr>
                  </a:p>
                </c:rich>
              </c:tx>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dLblPos val="bestFit"/>
              <c:showLegendKey val="0"/>
              <c:showVal val="1"/>
              <c:showCatName val="1"/>
              <c:showSerName val="0"/>
              <c:showPercent val="1"/>
              <c:showBubbleSize val="0"/>
              <c:extLst>
                <c:ext xmlns:c15="http://schemas.microsoft.com/office/drawing/2012/chart" uri="{CE6537A1-D6FC-4f65-9D91-7224C49458BB}">
                  <c15:layout>
                    <c:manualLayout>
                      <c:w val="0.25571956477999802"/>
                      <c:h val="0.10314350676278861"/>
                    </c:manualLayout>
                  </c15:layout>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dLblPos val="inEnd"/>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 SGTO 1'!$E$6:$G$7</c:f>
              <c:strCache>
                <c:ptCount val="3"/>
                <c:pt idx="0">
                  <c:v>Satisfactorio</c:v>
                </c:pt>
                <c:pt idx="1">
                  <c:v>Aceptable</c:v>
                </c:pt>
                <c:pt idx="2">
                  <c:v>Mínimo</c:v>
                </c:pt>
              </c:strCache>
            </c:strRef>
          </c:cat>
          <c:val>
            <c:numRef>
              <c:f>' SGTO 1'!$E$19:$G$19</c:f>
              <c:numCache>
                <c:formatCode>0</c:formatCode>
                <c:ptCount val="3"/>
                <c:pt idx="0">
                  <c:v>49</c:v>
                </c:pt>
                <c:pt idx="1">
                  <c:v>3</c:v>
                </c:pt>
                <c:pt idx="2">
                  <c:v>7</c:v>
                </c:pt>
              </c:numCache>
            </c:numRef>
          </c:val>
        </c:ser>
        <c:dLbls>
          <c:dLblPos val="inEnd"/>
          <c:showLegendKey val="0"/>
          <c:showVal val="0"/>
          <c:showCatName val="0"/>
          <c:showSerName val="0"/>
          <c:showPercent val="1"/>
          <c:showBubbleSize val="0"/>
          <c:showLeaderLines val="1"/>
        </c:dLbls>
      </c:pie3DChart>
      <c:spPr>
        <a:solidFill>
          <a:schemeClr val="accent6">
            <a:lumMod val="20000"/>
            <a:lumOff val="80000"/>
          </a:schemeClr>
        </a:solid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explosion val="14"/>
          <c:dPt>
            <c:idx val="0"/>
            <c:bubble3D val="0"/>
            <c:spPr>
              <a:solidFill>
                <a:schemeClr val="accent1">
                  <a:alpha val="90000"/>
                </a:schemeClr>
              </a:solidFill>
              <a:ln w="19050">
                <a:solidFill>
                  <a:schemeClr val="accent1">
                    <a:lumMod val="75000"/>
                  </a:schemeClr>
                </a:solidFill>
              </a:ln>
              <a:effectLst>
                <a:innerShdw blurRad="114300">
                  <a:schemeClr val="accent1">
                    <a:lumMod val="75000"/>
                  </a:schemeClr>
                </a:innerShdw>
              </a:effectLst>
              <a:scene3d>
                <a:camera prst="orthographicFront"/>
                <a:lightRig rig="threePt" dir="t"/>
              </a:scene3d>
              <a:sp3d contourW="19050" prstMaterial="flat">
                <a:contourClr>
                  <a:schemeClr val="accent1">
                    <a:lumMod val="75000"/>
                  </a:schemeClr>
                </a:contourClr>
              </a:sp3d>
            </c:spPr>
          </c:dPt>
          <c:dPt>
            <c:idx val="1"/>
            <c:bubble3D val="0"/>
            <c:spPr>
              <a:solidFill>
                <a:schemeClr val="accent2">
                  <a:alpha val="90000"/>
                </a:schemeClr>
              </a:solidFill>
              <a:ln w="19050">
                <a:solidFill>
                  <a:schemeClr val="accent2">
                    <a:lumMod val="75000"/>
                  </a:schemeClr>
                </a:solidFill>
              </a:ln>
              <a:effectLst>
                <a:innerShdw blurRad="114300">
                  <a:schemeClr val="accent2">
                    <a:lumMod val="75000"/>
                  </a:schemeClr>
                </a:innerShdw>
              </a:effectLst>
              <a:scene3d>
                <a:camera prst="orthographicFront"/>
                <a:lightRig rig="threePt" dir="t"/>
              </a:scene3d>
              <a:sp3d contourW="19050" prstMaterial="flat">
                <a:contourClr>
                  <a:schemeClr val="accent2">
                    <a:lumMod val="75000"/>
                  </a:schemeClr>
                </a:contourClr>
              </a:sp3d>
            </c:spPr>
          </c:dPt>
          <c:dPt>
            <c:idx val="2"/>
            <c:bubble3D val="0"/>
            <c:spPr>
              <a:solidFill>
                <a:schemeClr val="accent3">
                  <a:alpha val="90000"/>
                </a:schemeClr>
              </a:solidFill>
              <a:ln w="19050">
                <a:solidFill>
                  <a:schemeClr val="accent3">
                    <a:lumMod val="75000"/>
                  </a:schemeClr>
                </a:solidFill>
              </a:ln>
              <a:effectLst>
                <a:innerShdw blurRad="114300">
                  <a:schemeClr val="accent3">
                    <a:lumMod val="75000"/>
                  </a:schemeClr>
                </a:innerShdw>
              </a:effectLst>
              <a:scene3d>
                <a:camera prst="orthographicFront"/>
                <a:lightRig rig="threePt" dir="t"/>
              </a:scene3d>
              <a:sp3d contourW="19050" prstMaterial="flat">
                <a:contourClr>
                  <a:schemeClr val="accent3">
                    <a:lumMod val="75000"/>
                  </a:schemeClr>
                </a:contourClr>
              </a:sp3d>
            </c:spPr>
          </c:dPt>
          <c:dPt>
            <c:idx val="3"/>
            <c:bubble3D val="0"/>
            <c:spPr>
              <a:solidFill>
                <a:schemeClr val="accent4">
                  <a:alpha val="90000"/>
                </a:schemeClr>
              </a:solidFill>
              <a:ln w="19050">
                <a:solidFill>
                  <a:schemeClr val="accent4">
                    <a:lumMod val="75000"/>
                  </a:schemeClr>
                </a:solidFill>
              </a:ln>
              <a:effectLst>
                <a:innerShdw blurRad="114300">
                  <a:schemeClr val="accent4">
                    <a:lumMod val="75000"/>
                  </a:schemeClr>
                </a:innerShdw>
              </a:effectLst>
              <a:scene3d>
                <a:camera prst="orthographicFront"/>
                <a:lightRig rig="threePt" dir="t"/>
              </a:scene3d>
              <a:sp3d contourW="19050" prstMaterial="flat">
                <a:contourClr>
                  <a:schemeClr val="accent4">
                    <a:lumMod val="75000"/>
                  </a:schemeClr>
                </a:contourClr>
              </a:sp3d>
            </c:spPr>
          </c:dPt>
          <c:dPt>
            <c:idx val="4"/>
            <c:bubble3D val="0"/>
            <c:spPr>
              <a:solidFill>
                <a:schemeClr val="accent5">
                  <a:alpha val="90000"/>
                </a:schemeClr>
              </a:solidFill>
              <a:ln w="19050">
                <a:solidFill>
                  <a:schemeClr val="accent5">
                    <a:lumMod val="75000"/>
                  </a:schemeClr>
                </a:solidFill>
              </a:ln>
              <a:effectLst>
                <a:innerShdw blurRad="114300">
                  <a:schemeClr val="accent5">
                    <a:lumMod val="75000"/>
                  </a:schemeClr>
                </a:innerShdw>
              </a:effectLst>
              <a:scene3d>
                <a:camera prst="orthographicFront"/>
                <a:lightRig rig="threePt" dir="t"/>
              </a:scene3d>
              <a:sp3d contourW="19050" prstMaterial="flat">
                <a:contourClr>
                  <a:schemeClr val="accent5">
                    <a:lumMod val="75000"/>
                  </a:schemeClr>
                </a:contourClr>
              </a:sp3d>
            </c:spPr>
          </c:dPt>
          <c:dPt>
            <c:idx val="5"/>
            <c:bubble3D val="0"/>
            <c:spPr>
              <a:solidFill>
                <a:schemeClr val="accent6">
                  <a:alpha val="90000"/>
                </a:schemeClr>
              </a:solidFill>
              <a:ln w="19050">
                <a:solidFill>
                  <a:schemeClr val="accent6">
                    <a:lumMod val="75000"/>
                  </a:schemeClr>
                </a:solidFill>
              </a:ln>
              <a:effectLst>
                <a:innerShdw blurRad="114300">
                  <a:schemeClr val="accent6">
                    <a:lumMod val="75000"/>
                  </a:schemeClr>
                </a:innerShdw>
              </a:effectLst>
              <a:scene3d>
                <a:camera prst="orthographicFront"/>
                <a:lightRig rig="threePt" dir="t"/>
              </a:scene3d>
              <a:sp3d contourW="19050" prstMaterial="flat">
                <a:contourClr>
                  <a:schemeClr val="accent6">
                    <a:lumMod val="75000"/>
                  </a:schemeClr>
                </a:contourClr>
              </a:sp3d>
            </c:spPr>
          </c:dPt>
          <c:dPt>
            <c:idx val="6"/>
            <c:bubble3D val="0"/>
            <c:spPr>
              <a:solidFill>
                <a:schemeClr val="accent6"/>
              </a:solidFill>
              <a:ln w="19050">
                <a:solidFill>
                  <a:schemeClr val="accent1">
                    <a:lumMod val="60000"/>
                    <a:lumMod val="75000"/>
                  </a:schemeClr>
                </a:solidFill>
              </a:ln>
              <a:effectLst>
                <a:innerShdw blurRad="114300">
                  <a:schemeClr val="accent1">
                    <a:lumMod val="60000"/>
                    <a:lumMod val="75000"/>
                  </a:schemeClr>
                </a:innerShdw>
              </a:effectLst>
              <a:scene3d>
                <a:camera prst="orthographicFront"/>
                <a:lightRig rig="threePt" dir="t"/>
              </a:scene3d>
              <a:sp3d contourW="19050" prstMaterial="flat">
                <a:contourClr>
                  <a:schemeClr val="accent1">
                    <a:lumMod val="60000"/>
                    <a:lumMod val="75000"/>
                  </a:schemeClr>
                </a:contourClr>
              </a:sp3d>
            </c:spPr>
          </c:dPt>
          <c:dPt>
            <c:idx val="7"/>
            <c:bubble3D val="0"/>
            <c:spPr>
              <a:solidFill>
                <a:schemeClr val="accent2">
                  <a:lumMod val="60000"/>
                  <a:alpha val="90000"/>
                </a:schemeClr>
              </a:solidFill>
              <a:ln w="19050">
                <a:solidFill>
                  <a:schemeClr val="accent2">
                    <a:lumMod val="60000"/>
                    <a:lumMod val="75000"/>
                  </a:schemeClr>
                </a:solidFill>
              </a:ln>
              <a:effectLst>
                <a:innerShdw blurRad="114300">
                  <a:schemeClr val="accent2">
                    <a:lumMod val="60000"/>
                    <a:lumMod val="75000"/>
                  </a:schemeClr>
                </a:innerShdw>
              </a:effectLst>
              <a:scene3d>
                <a:camera prst="orthographicFront"/>
                <a:lightRig rig="threePt" dir="t"/>
              </a:scene3d>
              <a:sp3d contourW="19050" prstMaterial="flat">
                <a:contourClr>
                  <a:schemeClr val="accent2">
                    <a:lumMod val="60000"/>
                    <a:lumMod val="75000"/>
                  </a:schemeClr>
                </a:contourClr>
              </a:sp3d>
            </c:spPr>
          </c:dPt>
          <c:dPt>
            <c:idx val="8"/>
            <c:bubble3D val="0"/>
            <c:spPr>
              <a:solidFill>
                <a:schemeClr val="accent3">
                  <a:lumMod val="60000"/>
                  <a:alpha val="90000"/>
                </a:schemeClr>
              </a:solidFill>
              <a:ln w="19050">
                <a:solidFill>
                  <a:schemeClr val="accent3">
                    <a:lumMod val="60000"/>
                    <a:lumMod val="75000"/>
                  </a:schemeClr>
                </a:solidFill>
              </a:ln>
              <a:effectLst>
                <a:innerShdw blurRad="114300">
                  <a:schemeClr val="accent3">
                    <a:lumMod val="60000"/>
                    <a:lumMod val="75000"/>
                  </a:schemeClr>
                </a:innerShdw>
              </a:effectLst>
              <a:scene3d>
                <a:camera prst="orthographicFront"/>
                <a:lightRig rig="threePt" dir="t"/>
              </a:scene3d>
              <a:sp3d contourW="19050" prstMaterial="flat">
                <a:contourClr>
                  <a:schemeClr val="accent3">
                    <a:lumMod val="60000"/>
                    <a:lumMod val="75000"/>
                  </a:schemeClr>
                </a:contourClr>
              </a:sp3d>
            </c:spPr>
          </c:dPt>
          <c:dLbls>
            <c:dLbl>
              <c:idx val="0"/>
              <c:layout>
                <c:manualLayout>
                  <c:x val="-1.3301366856010761E-2"/>
                  <c:y val="7.6913353536210913E-2"/>
                </c:manualLayout>
              </c:layout>
              <c:tx>
                <c:rich>
                  <a:bodyPr rot="0" spcFirstLastPara="1" vertOverflow="clip" horzOverflow="clip" vert="horz" wrap="square" lIns="38100" tIns="19050" rIns="38100" bIns="19050" anchor="ctr" anchorCtr="1">
                    <a:spAutoFit/>
                  </a:bodyPr>
                  <a:lstStyle/>
                  <a:p>
                    <a:pPr>
                      <a:defRPr sz="1200" b="0" i="0" u="none" strike="noStrike" kern="1200" baseline="0">
                        <a:solidFill>
                          <a:sysClr val="windowText" lastClr="000000"/>
                        </a:solidFill>
                        <a:effectLst/>
                        <a:latin typeface="Arial" panose="020B0604020202020204" pitchFamily="34" charset="0"/>
                        <a:ea typeface="+mn-ea"/>
                        <a:cs typeface="Arial" panose="020B0604020202020204" pitchFamily="34" charset="0"/>
                      </a:defRPr>
                    </a:pPr>
                    <a:r>
                      <a:rPr lang="en-US" sz="1200" b="0">
                        <a:solidFill>
                          <a:sysClr val="windowText" lastClr="000000"/>
                        </a:solidFill>
                        <a:latin typeface="Arial" panose="020B0604020202020204" pitchFamily="34" charset="0"/>
                        <a:cs typeface="Arial" panose="020B0604020202020204" pitchFamily="34" charset="0"/>
                      </a:rPr>
                      <a:t>Eficiacia </a:t>
                    </a:r>
                    <a:fld id="{BAFD2D68-8F1B-402C-96BB-54812356D982}" type="VALUE">
                      <a:rPr lang="en-US" sz="1200" b="0">
                        <a:solidFill>
                          <a:sysClr val="windowText" lastClr="000000"/>
                        </a:solidFill>
                        <a:latin typeface="Arial" panose="020B0604020202020204" pitchFamily="34" charset="0"/>
                        <a:cs typeface="Arial" panose="020B0604020202020204" pitchFamily="34" charset="0"/>
                      </a:rPr>
                      <a:pPr>
                        <a:defRPr sz="1200">
                          <a:solidFill>
                            <a:sysClr val="windowText" lastClr="000000"/>
                          </a:solidFill>
                          <a:latin typeface="Arial" panose="020B0604020202020204" pitchFamily="34" charset="0"/>
                          <a:cs typeface="Arial" panose="020B0604020202020204" pitchFamily="34" charset="0"/>
                        </a:defRPr>
                      </a:pPr>
                      <a:t>[VALOR]</a:t>
                    </a:fld>
                    <a:r>
                      <a:rPr lang="en-US" sz="1200" b="0" baseline="0">
                        <a:solidFill>
                          <a:sysClr val="windowText" lastClr="000000"/>
                        </a:solidFill>
                        <a:latin typeface="Arial" panose="020B0604020202020204" pitchFamily="34" charset="0"/>
                        <a:cs typeface="Arial" panose="020B0604020202020204" pitchFamily="34" charset="0"/>
                      </a:rPr>
                      <a:t>; </a:t>
                    </a:r>
                    <a:fld id="{886CD1D9-AD72-4BDB-81D0-BD2E23D2314C}" type="PERCENTAGE">
                      <a:rPr lang="en-US" sz="1200" b="0" baseline="0">
                        <a:solidFill>
                          <a:sysClr val="windowText" lastClr="000000"/>
                        </a:solidFill>
                        <a:latin typeface="Arial" panose="020B0604020202020204" pitchFamily="34" charset="0"/>
                        <a:cs typeface="Arial" panose="020B0604020202020204" pitchFamily="34" charset="0"/>
                      </a:rPr>
                      <a:pPr>
                        <a:defRPr sz="1200">
                          <a:solidFill>
                            <a:sysClr val="windowText" lastClr="000000"/>
                          </a:solidFill>
                          <a:latin typeface="Arial" panose="020B0604020202020204" pitchFamily="34" charset="0"/>
                          <a:cs typeface="Arial" panose="020B0604020202020204" pitchFamily="34" charset="0"/>
                        </a:defRPr>
                      </a:pPr>
                      <a:t>[PORCENTAJE]</a:t>
                    </a:fld>
                    <a:endParaRPr lang="en-US" sz="1200" b="0" baseline="0">
                      <a:solidFill>
                        <a:sysClr val="windowText" lastClr="000000"/>
                      </a:solidFill>
                      <a:latin typeface="Arial" panose="020B0604020202020204" pitchFamily="34" charset="0"/>
                      <a:cs typeface="Arial" panose="020B0604020202020204" pitchFamily="34" charset="0"/>
                    </a:endParaRPr>
                  </a:p>
                </c:rich>
              </c:tx>
              <c:spPr>
                <a:solidFill>
                  <a:schemeClr val="lt1">
                    <a:alpha val="90000"/>
                  </a:schemeClr>
                </a:solidFill>
                <a:ln w="12700" cap="flat" cmpd="sng" algn="ctr">
                  <a:solidFill>
                    <a:schemeClr val="accent1"/>
                  </a:solidFill>
                  <a:round/>
                </a:ln>
                <a:effectLst>
                  <a:outerShdw blurRad="50800" dist="38100" dir="2700000" algn="tl" rotWithShape="0">
                    <a:schemeClr val="accent1">
                      <a:lumMod val="75000"/>
                      <a:alpha val="40000"/>
                    </a:schemeClr>
                  </a:outerShdw>
                </a:effectLst>
              </c:spPr>
              <c:txPr>
                <a:bodyPr rot="0" spcFirstLastPara="1" vertOverflow="clip" horzOverflow="clip" vert="horz" wrap="square" lIns="38100" tIns="19050" rIns="38100" bIns="19050" anchor="ctr" anchorCtr="1">
                  <a:spAutoFit/>
                </a:bodyPr>
                <a:lstStyle/>
                <a:p>
                  <a:pPr>
                    <a:defRPr sz="1200" b="0" i="0" u="none" strike="noStrike" kern="1200" baseline="0">
                      <a:solidFill>
                        <a:sysClr val="windowText" lastClr="000000"/>
                      </a:solidFill>
                      <a:effectLst/>
                      <a:latin typeface="Arial" panose="020B0604020202020204" pitchFamily="34" charset="0"/>
                      <a:ea typeface="+mn-ea"/>
                      <a:cs typeface="Arial" panose="020B0604020202020204" pitchFamily="34" charset="0"/>
                    </a:defRPr>
                  </a:pPr>
                  <a:endParaRPr lang="es-CO"/>
                </a:p>
              </c:txPr>
              <c:dLblPos val="bestFit"/>
              <c:showLegendKey val="0"/>
              <c:showVal val="1"/>
              <c:showCatName val="1"/>
              <c:showSerName val="0"/>
              <c:showPercent val="1"/>
              <c:showBubbleSize val="0"/>
              <c:extLst>
                <c:ext xmlns:c15="http://schemas.microsoft.com/office/drawing/2012/chart" uri="{CE6537A1-D6FC-4f65-9D91-7224C49458BB}">
                  <c15:layout>
                    <c:manualLayout>
                      <c:w val="0.16666192276036335"/>
                      <c:h val="0.10308784986746235"/>
                    </c:manualLayout>
                  </c15:layout>
                  <c15:dlblFieldTable/>
                  <c15:showDataLabelsRange val="0"/>
                </c:ext>
              </c:extLst>
            </c:dLbl>
            <c:dLbl>
              <c:idx val="1"/>
              <c:spPr>
                <a:solidFill>
                  <a:schemeClr val="lt1">
                    <a:alpha val="90000"/>
                  </a:schemeClr>
                </a:solidFill>
                <a:ln w="12700" cap="flat" cmpd="sng" algn="ctr">
                  <a:solidFill>
                    <a:schemeClr val="accent2"/>
                  </a:solidFill>
                  <a:round/>
                </a:ln>
                <a:effectLst>
                  <a:outerShdw blurRad="50800" dist="38100" dir="2700000" algn="tl" rotWithShape="0">
                    <a:schemeClr val="accent2">
                      <a:lumMod val="75000"/>
                      <a:alpha val="40000"/>
                    </a:schemeClr>
                  </a:outerShdw>
                </a:effectLst>
              </c:spPr>
              <c:txPr>
                <a:bodyPr rot="0" spcFirstLastPara="1" vertOverflow="clip" horzOverflow="clip" vert="horz" wrap="square" lIns="38100" tIns="19050" rIns="38100" bIns="19050" anchor="ctr" anchorCtr="1">
                  <a:spAutoFit/>
                </a:bodyPr>
                <a:lstStyle/>
                <a:p>
                  <a:pPr>
                    <a:defRPr sz="1200" b="0" i="0" u="none" strike="noStrike" kern="1200" baseline="0">
                      <a:solidFill>
                        <a:sysClr val="windowText" lastClr="000000"/>
                      </a:solidFill>
                      <a:effectLst/>
                      <a:latin typeface="Arial" panose="020B0604020202020204" pitchFamily="34" charset="0"/>
                      <a:ea typeface="+mn-ea"/>
                      <a:cs typeface="Arial" panose="020B0604020202020204" pitchFamily="34" charset="0"/>
                    </a:defRPr>
                  </a:pPr>
                  <a:endParaRPr lang="es-CO"/>
                </a:p>
              </c:txPr>
              <c:dLblPos val="inEnd"/>
              <c:showLegendKey val="0"/>
              <c:showVal val="1"/>
              <c:showCatName val="1"/>
              <c:showSerName val="0"/>
              <c:showPercent val="1"/>
              <c:showBubbleSize val="0"/>
            </c:dLbl>
            <c:dLbl>
              <c:idx val="2"/>
              <c:spPr>
                <a:solidFill>
                  <a:schemeClr val="lt1">
                    <a:alpha val="90000"/>
                  </a:schemeClr>
                </a:solidFill>
                <a:ln w="12700" cap="flat" cmpd="sng" algn="ctr">
                  <a:solidFill>
                    <a:schemeClr val="accent3"/>
                  </a:solidFill>
                  <a:round/>
                </a:ln>
                <a:effectLst>
                  <a:outerShdw blurRad="50800" dist="38100" dir="2700000" algn="tl" rotWithShape="0">
                    <a:schemeClr val="accent3">
                      <a:lumMod val="75000"/>
                      <a:alpha val="40000"/>
                    </a:schemeClr>
                  </a:outerShdw>
                </a:effectLst>
              </c:spPr>
              <c:txPr>
                <a:bodyPr rot="0" spcFirstLastPara="1" vertOverflow="clip" horzOverflow="clip" vert="horz" wrap="square" lIns="38100" tIns="19050" rIns="38100" bIns="19050" anchor="ctr" anchorCtr="1">
                  <a:spAutoFit/>
                </a:bodyPr>
                <a:lstStyle/>
                <a:p>
                  <a:pPr>
                    <a:defRPr sz="1200" b="0" i="0" u="none" strike="noStrike" kern="1200" baseline="0">
                      <a:solidFill>
                        <a:sysClr val="windowText" lastClr="000000"/>
                      </a:solidFill>
                      <a:effectLst/>
                      <a:latin typeface="Arial" panose="020B0604020202020204" pitchFamily="34" charset="0"/>
                      <a:ea typeface="+mn-ea"/>
                      <a:cs typeface="Arial" panose="020B0604020202020204" pitchFamily="34" charset="0"/>
                    </a:defRPr>
                  </a:pPr>
                  <a:endParaRPr lang="es-CO"/>
                </a:p>
              </c:txPr>
              <c:dLblPos val="inEnd"/>
              <c:showLegendKey val="0"/>
              <c:showVal val="1"/>
              <c:showCatName val="1"/>
              <c:showSerName val="0"/>
              <c:showPercent val="1"/>
              <c:showBubbleSize val="0"/>
            </c:dLbl>
            <c:dLbl>
              <c:idx val="3"/>
              <c:layout>
                <c:manualLayout>
                  <c:x val="-3.003764541667089E-2"/>
                  <c:y val="0.16635649420796089"/>
                </c:manualLayout>
              </c:layout>
              <c:tx>
                <c:rich>
                  <a:bodyPr rot="0" spcFirstLastPara="1" vertOverflow="clip" horzOverflow="clip" vert="horz" wrap="square" lIns="38100" tIns="19050" rIns="38100" bIns="19050" anchor="ctr" anchorCtr="1">
                    <a:spAutoFit/>
                  </a:bodyPr>
                  <a:lstStyle/>
                  <a:p>
                    <a:pPr>
                      <a:defRPr sz="1200" b="0" i="0" u="none" strike="noStrike" kern="1200" baseline="0">
                        <a:solidFill>
                          <a:sysClr val="windowText" lastClr="000000"/>
                        </a:solidFill>
                        <a:effectLst/>
                        <a:latin typeface="Arial" panose="020B0604020202020204" pitchFamily="34" charset="0"/>
                        <a:ea typeface="+mn-ea"/>
                        <a:cs typeface="Arial" panose="020B0604020202020204" pitchFamily="34" charset="0"/>
                      </a:defRPr>
                    </a:pPr>
                    <a:r>
                      <a:rPr lang="en-US" sz="1200" b="0">
                        <a:solidFill>
                          <a:sysClr val="windowText" lastClr="000000"/>
                        </a:solidFill>
                        <a:latin typeface="Arial" panose="020B0604020202020204" pitchFamily="34" charset="0"/>
                        <a:cs typeface="Arial" panose="020B0604020202020204" pitchFamily="34" charset="0"/>
                      </a:rPr>
                      <a:t>Eficiencia </a:t>
                    </a:r>
                    <a:fld id="{71270524-2E37-4E43-8C50-8F26573334CE}" type="VALUE">
                      <a:rPr lang="en-US" sz="1200" b="0">
                        <a:solidFill>
                          <a:sysClr val="windowText" lastClr="000000"/>
                        </a:solidFill>
                        <a:latin typeface="Arial" panose="020B0604020202020204" pitchFamily="34" charset="0"/>
                        <a:cs typeface="Arial" panose="020B0604020202020204" pitchFamily="34" charset="0"/>
                      </a:rPr>
                      <a:pPr>
                        <a:defRPr sz="1200">
                          <a:solidFill>
                            <a:sysClr val="windowText" lastClr="000000"/>
                          </a:solidFill>
                          <a:latin typeface="Arial" panose="020B0604020202020204" pitchFamily="34" charset="0"/>
                          <a:cs typeface="Arial" panose="020B0604020202020204" pitchFamily="34" charset="0"/>
                        </a:defRPr>
                      </a:pPr>
                      <a:t>[VALOR]</a:t>
                    </a:fld>
                    <a:r>
                      <a:rPr lang="en-US" sz="1200" b="0" baseline="0">
                        <a:solidFill>
                          <a:sysClr val="windowText" lastClr="000000"/>
                        </a:solidFill>
                        <a:latin typeface="Arial" panose="020B0604020202020204" pitchFamily="34" charset="0"/>
                        <a:cs typeface="Arial" panose="020B0604020202020204" pitchFamily="34" charset="0"/>
                      </a:rPr>
                      <a:t>; </a:t>
                    </a:r>
                    <a:fld id="{F8935D25-1C90-4E5A-9FE5-0BDAD1BE01D8}" type="PERCENTAGE">
                      <a:rPr lang="en-US" sz="1200" b="0" baseline="0">
                        <a:solidFill>
                          <a:sysClr val="windowText" lastClr="000000"/>
                        </a:solidFill>
                        <a:latin typeface="Arial" panose="020B0604020202020204" pitchFamily="34" charset="0"/>
                        <a:cs typeface="Arial" panose="020B0604020202020204" pitchFamily="34" charset="0"/>
                      </a:rPr>
                      <a:pPr>
                        <a:defRPr sz="1200">
                          <a:solidFill>
                            <a:sysClr val="windowText" lastClr="000000"/>
                          </a:solidFill>
                          <a:latin typeface="Arial" panose="020B0604020202020204" pitchFamily="34" charset="0"/>
                          <a:cs typeface="Arial" panose="020B0604020202020204" pitchFamily="34" charset="0"/>
                        </a:defRPr>
                      </a:pPr>
                      <a:t>[PORCENTAJE]</a:t>
                    </a:fld>
                    <a:endParaRPr lang="en-US" sz="1200" b="0" baseline="0">
                      <a:solidFill>
                        <a:sysClr val="windowText" lastClr="000000"/>
                      </a:solidFill>
                      <a:latin typeface="Arial" panose="020B0604020202020204" pitchFamily="34" charset="0"/>
                      <a:cs typeface="Arial" panose="020B0604020202020204" pitchFamily="34" charset="0"/>
                    </a:endParaRPr>
                  </a:p>
                </c:rich>
              </c:tx>
              <c:spPr>
                <a:solidFill>
                  <a:schemeClr val="lt1">
                    <a:alpha val="90000"/>
                  </a:schemeClr>
                </a:solidFill>
                <a:ln w="12700" cap="flat" cmpd="sng" algn="ctr">
                  <a:solidFill>
                    <a:schemeClr val="accent4"/>
                  </a:solidFill>
                  <a:round/>
                </a:ln>
                <a:effectLst>
                  <a:outerShdw blurRad="50800" dist="38100" dir="2700000" algn="tl" rotWithShape="0">
                    <a:schemeClr val="accent4">
                      <a:lumMod val="75000"/>
                      <a:alpha val="40000"/>
                    </a:schemeClr>
                  </a:outerShdw>
                </a:effectLst>
              </c:spPr>
              <c:txPr>
                <a:bodyPr rot="0" spcFirstLastPara="1" vertOverflow="clip" horzOverflow="clip" vert="horz" wrap="square" lIns="38100" tIns="19050" rIns="38100" bIns="19050" anchor="ctr" anchorCtr="1">
                  <a:spAutoFit/>
                </a:bodyPr>
                <a:lstStyle/>
                <a:p>
                  <a:pPr>
                    <a:defRPr sz="1200" b="0" i="0" u="none" strike="noStrike" kern="1200" baseline="0">
                      <a:solidFill>
                        <a:sysClr val="windowText" lastClr="000000"/>
                      </a:solidFill>
                      <a:effectLst/>
                      <a:latin typeface="Arial" panose="020B0604020202020204" pitchFamily="34" charset="0"/>
                      <a:ea typeface="+mn-ea"/>
                      <a:cs typeface="Arial" panose="020B0604020202020204" pitchFamily="34" charset="0"/>
                    </a:defRPr>
                  </a:pPr>
                  <a:endParaRPr lang="es-CO"/>
                </a:p>
              </c:txPr>
              <c:dLblPos val="bestFit"/>
              <c:showLegendKey val="0"/>
              <c:showVal val="1"/>
              <c:showCatName val="1"/>
              <c:showSerName val="0"/>
              <c:showPercent val="1"/>
              <c:showBubbleSize val="0"/>
              <c:extLst>
                <c:ext xmlns:c15="http://schemas.microsoft.com/office/drawing/2012/chart" uri="{CE6537A1-D6FC-4f65-9D91-7224C49458BB}">
                  <c15:layout>
                    <c:manualLayout>
                      <c:w val="0.14645839576785932"/>
                      <c:h val="0.10604971549764707"/>
                    </c:manualLayout>
                  </c15:layout>
                  <c15:dlblFieldTable/>
                  <c15:showDataLabelsRange val="0"/>
                </c:ext>
              </c:extLst>
            </c:dLbl>
            <c:dLbl>
              <c:idx val="4"/>
              <c:spPr>
                <a:solidFill>
                  <a:schemeClr val="lt1">
                    <a:alpha val="90000"/>
                  </a:schemeClr>
                </a:solidFill>
                <a:ln w="12700" cap="flat" cmpd="sng" algn="ctr">
                  <a:solidFill>
                    <a:schemeClr val="accent5"/>
                  </a:solidFill>
                  <a:round/>
                </a:ln>
                <a:effectLst>
                  <a:outerShdw blurRad="50800" dist="38100" dir="2700000" algn="tl" rotWithShape="0">
                    <a:schemeClr val="accent5">
                      <a:lumMod val="75000"/>
                      <a:alpha val="40000"/>
                    </a:schemeClr>
                  </a:outerShdw>
                </a:effectLst>
              </c:spPr>
              <c:txPr>
                <a:bodyPr rot="0" spcFirstLastPara="1" vertOverflow="clip" horzOverflow="clip" vert="horz" wrap="square" lIns="38100" tIns="19050" rIns="38100" bIns="19050" anchor="ctr" anchorCtr="1">
                  <a:spAutoFit/>
                </a:bodyPr>
                <a:lstStyle/>
                <a:p>
                  <a:pPr>
                    <a:defRPr sz="1200" b="0" i="0" u="none" strike="noStrike" kern="1200" baseline="0">
                      <a:solidFill>
                        <a:sysClr val="windowText" lastClr="000000"/>
                      </a:solidFill>
                      <a:effectLst/>
                      <a:latin typeface="Arial" panose="020B0604020202020204" pitchFamily="34" charset="0"/>
                      <a:ea typeface="+mn-ea"/>
                      <a:cs typeface="Arial" panose="020B0604020202020204" pitchFamily="34" charset="0"/>
                    </a:defRPr>
                  </a:pPr>
                  <a:endParaRPr lang="es-CO"/>
                </a:p>
              </c:txPr>
              <c:dLblPos val="inEnd"/>
              <c:showLegendKey val="0"/>
              <c:showVal val="1"/>
              <c:showCatName val="1"/>
              <c:showSerName val="0"/>
              <c:showPercent val="1"/>
              <c:showBubbleSize val="0"/>
            </c:dLbl>
            <c:dLbl>
              <c:idx val="5"/>
              <c:spPr>
                <a:solidFill>
                  <a:schemeClr val="lt1">
                    <a:alpha val="90000"/>
                  </a:schemeClr>
                </a:solidFill>
                <a:ln w="12700" cap="flat" cmpd="sng" algn="ctr">
                  <a:solidFill>
                    <a:schemeClr val="accent6"/>
                  </a:solidFill>
                  <a:round/>
                </a:ln>
                <a:effectLst>
                  <a:outerShdw blurRad="50800" dist="38100" dir="2700000" algn="tl" rotWithShape="0">
                    <a:schemeClr val="accent6">
                      <a:lumMod val="75000"/>
                      <a:alpha val="40000"/>
                    </a:schemeClr>
                  </a:outerShdw>
                </a:effectLst>
              </c:spPr>
              <c:txPr>
                <a:bodyPr rot="0" spcFirstLastPara="1" vertOverflow="clip" horzOverflow="clip" vert="horz" wrap="square" lIns="38100" tIns="19050" rIns="38100" bIns="19050" anchor="ctr" anchorCtr="1">
                  <a:spAutoFit/>
                </a:bodyPr>
                <a:lstStyle/>
                <a:p>
                  <a:pPr>
                    <a:defRPr sz="1200" b="0" i="0" u="none" strike="noStrike" kern="1200" baseline="0">
                      <a:solidFill>
                        <a:sysClr val="windowText" lastClr="000000"/>
                      </a:solidFill>
                      <a:effectLst/>
                      <a:latin typeface="Arial" panose="020B0604020202020204" pitchFamily="34" charset="0"/>
                      <a:ea typeface="+mn-ea"/>
                      <a:cs typeface="Arial" panose="020B0604020202020204" pitchFamily="34" charset="0"/>
                    </a:defRPr>
                  </a:pPr>
                  <a:endParaRPr lang="es-CO"/>
                </a:p>
              </c:txPr>
              <c:dLblPos val="inEnd"/>
              <c:showLegendKey val="0"/>
              <c:showVal val="1"/>
              <c:showCatName val="1"/>
              <c:showSerName val="0"/>
              <c:showPercent val="1"/>
              <c:showBubbleSize val="0"/>
            </c:dLbl>
            <c:dLbl>
              <c:idx val="6"/>
              <c:layout>
                <c:manualLayout>
                  <c:x val="-6.1955217623845385E-2"/>
                  <c:y val="3.6349554250883542E-2"/>
                </c:manualLayout>
              </c:layout>
              <c:tx>
                <c:rich>
                  <a:bodyPr rot="0" spcFirstLastPara="1" vertOverflow="clip" horzOverflow="clip" vert="horz" wrap="square" lIns="38100" tIns="19050" rIns="38100" bIns="19050" anchor="ctr" anchorCtr="1">
                    <a:spAutoFit/>
                  </a:bodyPr>
                  <a:lstStyle/>
                  <a:p>
                    <a:pPr>
                      <a:defRPr sz="1200" b="0" i="0" u="none" strike="noStrike" kern="1200" baseline="0">
                        <a:solidFill>
                          <a:sysClr val="windowText" lastClr="000000"/>
                        </a:solidFill>
                        <a:effectLst/>
                        <a:latin typeface="Arial" panose="020B0604020202020204" pitchFamily="34" charset="0"/>
                        <a:ea typeface="+mn-ea"/>
                        <a:cs typeface="Arial" panose="020B0604020202020204" pitchFamily="34" charset="0"/>
                      </a:defRPr>
                    </a:pPr>
                    <a:r>
                      <a:rPr lang="en-US" sz="1200" b="0">
                        <a:solidFill>
                          <a:sysClr val="windowText" lastClr="000000"/>
                        </a:solidFill>
                        <a:latin typeface="Arial" panose="020B0604020202020204" pitchFamily="34" charset="0"/>
                        <a:cs typeface="Arial" panose="020B0604020202020204" pitchFamily="34" charset="0"/>
                      </a:rPr>
                      <a:t>Efectividad </a:t>
                    </a:r>
                    <a:fld id="{E7846461-1B4D-48D7-A72B-7DCD0D0B7E36}" type="VALUE">
                      <a:rPr lang="en-US" sz="1200" b="0">
                        <a:solidFill>
                          <a:sysClr val="windowText" lastClr="000000"/>
                        </a:solidFill>
                        <a:latin typeface="Arial" panose="020B0604020202020204" pitchFamily="34" charset="0"/>
                        <a:cs typeface="Arial" panose="020B0604020202020204" pitchFamily="34" charset="0"/>
                      </a:rPr>
                      <a:pPr>
                        <a:defRPr sz="1200">
                          <a:solidFill>
                            <a:sysClr val="windowText" lastClr="000000"/>
                          </a:solidFill>
                          <a:latin typeface="Arial" panose="020B0604020202020204" pitchFamily="34" charset="0"/>
                          <a:cs typeface="Arial" panose="020B0604020202020204" pitchFamily="34" charset="0"/>
                        </a:defRPr>
                      </a:pPr>
                      <a:t>[VALOR]</a:t>
                    </a:fld>
                    <a:r>
                      <a:rPr lang="en-US" sz="1200" b="0" baseline="0">
                        <a:solidFill>
                          <a:sysClr val="windowText" lastClr="000000"/>
                        </a:solidFill>
                        <a:latin typeface="Arial" panose="020B0604020202020204" pitchFamily="34" charset="0"/>
                        <a:cs typeface="Arial" panose="020B0604020202020204" pitchFamily="34" charset="0"/>
                      </a:rPr>
                      <a:t>; </a:t>
                    </a:r>
                    <a:fld id="{A9F84418-0D47-4064-9EFC-BFBD54AC39C2}" type="PERCENTAGE">
                      <a:rPr lang="en-US" sz="1200" b="0" baseline="0">
                        <a:solidFill>
                          <a:sysClr val="windowText" lastClr="000000"/>
                        </a:solidFill>
                        <a:latin typeface="Arial" panose="020B0604020202020204" pitchFamily="34" charset="0"/>
                        <a:cs typeface="Arial" panose="020B0604020202020204" pitchFamily="34" charset="0"/>
                      </a:rPr>
                      <a:pPr>
                        <a:defRPr sz="1200">
                          <a:solidFill>
                            <a:sysClr val="windowText" lastClr="000000"/>
                          </a:solidFill>
                          <a:latin typeface="Arial" panose="020B0604020202020204" pitchFamily="34" charset="0"/>
                          <a:cs typeface="Arial" panose="020B0604020202020204" pitchFamily="34" charset="0"/>
                        </a:defRPr>
                      </a:pPr>
                      <a:t>[PORCENTAJE]</a:t>
                    </a:fld>
                    <a:endParaRPr lang="en-US" sz="1200" b="0" baseline="0">
                      <a:solidFill>
                        <a:sysClr val="windowText" lastClr="000000"/>
                      </a:solidFill>
                      <a:latin typeface="Arial" panose="020B0604020202020204" pitchFamily="34" charset="0"/>
                      <a:cs typeface="Arial" panose="020B0604020202020204" pitchFamily="34" charset="0"/>
                    </a:endParaRPr>
                  </a:p>
                </c:rich>
              </c:tx>
              <c:spPr>
                <a:solidFill>
                  <a:schemeClr val="lt1">
                    <a:alpha val="90000"/>
                  </a:schemeClr>
                </a:solidFill>
                <a:ln w="12700" cap="flat" cmpd="sng" algn="ctr">
                  <a:solidFill>
                    <a:schemeClr val="accent1">
                      <a:lumMod val="60000"/>
                    </a:schemeClr>
                  </a:solidFill>
                  <a:round/>
                </a:ln>
                <a:effectLst>
                  <a:outerShdw blurRad="50800" dist="38100" dir="2700000" algn="tl" rotWithShape="0">
                    <a:schemeClr val="accent1">
                      <a:lumMod val="60000"/>
                      <a:lumMod val="75000"/>
                      <a:alpha val="40000"/>
                    </a:schemeClr>
                  </a:outerShdw>
                </a:effectLst>
              </c:spPr>
              <c:txPr>
                <a:bodyPr rot="0" spcFirstLastPara="1" vertOverflow="clip" horzOverflow="clip" vert="horz" wrap="square" lIns="38100" tIns="19050" rIns="38100" bIns="19050" anchor="ctr" anchorCtr="1">
                  <a:spAutoFit/>
                </a:bodyPr>
                <a:lstStyle/>
                <a:p>
                  <a:pPr>
                    <a:defRPr sz="1200" b="0" i="0" u="none" strike="noStrike" kern="1200" baseline="0">
                      <a:solidFill>
                        <a:sysClr val="windowText" lastClr="000000"/>
                      </a:solidFill>
                      <a:effectLst/>
                      <a:latin typeface="Arial" panose="020B0604020202020204" pitchFamily="34" charset="0"/>
                      <a:ea typeface="+mn-ea"/>
                      <a:cs typeface="Arial" panose="020B0604020202020204" pitchFamily="34" charset="0"/>
                    </a:defRPr>
                  </a:pPr>
                  <a:endParaRPr lang="es-CO"/>
                </a:p>
              </c:txPr>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Lst>
            </c:dLbl>
            <c:dLbl>
              <c:idx val="7"/>
              <c:spPr>
                <a:solidFill>
                  <a:schemeClr val="lt1">
                    <a:alpha val="90000"/>
                  </a:schemeClr>
                </a:solidFill>
                <a:ln w="12700" cap="flat" cmpd="sng" algn="ctr">
                  <a:solidFill>
                    <a:schemeClr val="accent2">
                      <a:lumMod val="60000"/>
                    </a:schemeClr>
                  </a:solidFill>
                  <a:round/>
                </a:ln>
                <a:effectLst>
                  <a:outerShdw blurRad="50800" dist="38100" dir="2700000" algn="tl" rotWithShape="0">
                    <a:schemeClr val="accent2">
                      <a:lumMod val="60000"/>
                      <a:lumMod val="75000"/>
                      <a:alpha val="40000"/>
                    </a:schemeClr>
                  </a:outerShdw>
                </a:effectLst>
              </c:spPr>
              <c:txPr>
                <a:bodyPr rot="0" spcFirstLastPara="1" vertOverflow="clip" horzOverflow="clip" vert="horz" wrap="square" lIns="38100" tIns="19050" rIns="38100" bIns="19050" anchor="ctr" anchorCtr="1">
                  <a:spAutoFit/>
                </a:bodyPr>
                <a:lstStyle/>
                <a:p>
                  <a:pPr>
                    <a:defRPr sz="1200" b="0" i="0" u="none" strike="noStrike" kern="1200" baseline="0">
                      <a:solidFill>
                        <a:sysClr val="windowText" lastClr="000000"/>
                      </a:solidFill>
                      <a:effectLst/>
                      <a:latin typeface="Arial" panose="020B0604020202020204" pitchFamily="34" charset="0"/>
                      <a:ea typeface="+mn-ea"/>
                      <a:cs typeface="Arial" panose="020B0604020202020204" pitchFamily="34" charset="0"/>
                    </a:defRPr>
                  </a:pPr>
                  <a:endParaRPr lang="es-CO"/>
                </a:p>
              </c:txPr>
              <c:dLblPos val="inEnd"/>
              <c:showLegendKey val="0"/>
              <c:showVal val="1"/>
              <c:showCatName val="1"/>
              <c:showSerName val="0"/>
              <c:showPercent val="1"/>
              <c:showBubbleSize val="0"/>
            </c:dLbl>
            <c:dLbl>
              <c:idx val="8"/>
              <c:spPr>
                <a:solidFill>
                  <a:schemeClr val="lt1">
                    <a:alpha val="90000"/>
                  </a:schemeClr>
                </a:solidFill>
                <a:ln w="12700" cap="flat" cmpd="sng" algn="ctr">
                  <a:solidFill>
                    <a:schemeClr val="accent3">
                      <a:lumMod val="60000"/>
                    </a:schemeClr>
                  </a:solidFill>
                  <a:round/>
                </a:ln>
                <a:effectLst>
                  <a:outerShdw blurRad="50800" dist="38100" dir="2700000" algn="tl" rotWithShape="0">
                    <a:schemeClr val="accent3">
                      <a:lumMod val="60000"/>
                      <a:lumMod val="75000"/>
                      <a:alpha val="40000"/>
                    </a:schemeClr>
                  </a:outerShdw>
                </a:effectLst>
              </c:spPr>
              <c:txPr>
                <a:bodyPr rot="0" spcFirstLastPara="1" vertOverflow="clip" horzOverflow="clip" vert="horz" wrap="square" lIns="38100" tIns="19050" rIns="38100" bIns="19050" anchor="ctr" anchorCtr="1">
                  <a:spAutoFit/>
                </a:bodyPr>
                <a:lstStyle/>
                <a:p>
                  <a:pPr>
                    <a:defRPr sz="1200" b="0" i="0" u="none" strike="noStrike" kern="1200" baseline="0">
                      <a:solidFill>
                        <a:sysClr val="windowText" lastClr="000000"/>
                      </a:solidFill>
                      <a:effectLst/>
                      <a:latin typeface="Arial" panose="020B0604020202020204" pitchFamily="34" charset="0"/>
                      <a:ea typeface="+mn-ea"/>
                      <a:cs typeface="Arial" panose="020B0604020202020204" pitchFamily="34" charset="0"/>
                    </a:defRPr>
                  </a:pPr>
                  <a:endParaRPr lang="es-CO"/>
                </a:p>
              </c:txPr>
              <c:dLblPos val="inEnd"/>
              <c:showLegendKey val="0"/>
              <c:showVal val="1"/>
              <c:showCatName val="1"/>
              <c:showSerName val="0"/>
              <c:showPercent val="1"/>
              <c:showBubbleSize val="0"/>
            </c:dLbl>
            <c:spPr>
              <a:solidFill>
                <a:sysClr val="window" lastClr="FFFFFF">
                  <a:alpha val="90000"/>
                </a:sysClr>
              </a:solidFill>
              <a:ln w="12700" cap="flat" cmpd="sng" algn="ctr">
                <a:solidFill>
                  <a:srgbClr val="5B9BD5"/>
                </a:solidFill>
                <a:round/>
              </a:ln>
              <a:effectLst>
                <a:outerShdw blurRad="50800" dist="38100" dir="2700000" algn="tl" rotWithShape="0">
                  <a:srgbClr val="5B9BD5">
                    <a:lumMod val="75000"/>
                    <a:alpha val="40000"/>
                  </a:srgbClr>
                </a:outerShdw>
              </a:effectLst>
            </c:spPr>
            <c:txPr>
              <a:bodyPr rot="0" spcFirstLastPara="1" vertOverflow="clip" horzOverflow="clip" vert="horz" wrap="square" lIns="38100" tIns="19050" rIns="38100" bIns="19050" anchor="ctr" anchorCtr="1">
                <a:spAutoFit/>
              </a:bodyPr>
              <a:lstStyle/>
              <a:p>
                <a:pPr>
                  <a:defRPr sz="1200" b="0" i="0" u="none" strike="noStrike" kern="1200" baseline="0">
                    <a:solidFill>
                      <a:sysClr val="windowText" lastClr="000000"/>
                    </a:solidFill>
                    <a:effectLst/>
                    <a:latin typeface="Arial" panose="020B0604020202020204" pitchFamily="34" charset="0"/>
                    <a:ea typeface="+mn-ea"/>
                    <a:cs typeface="Arial" panose="020B0604020202020204" pitchFamily="34" charset="0"/>
                  </a:defRPr>
                </a:pPr>
                <a:endParaRPr lang="es-CO"/>
              </a:p>
            </c:txPr>
            <c:dLblPos val="inEnd"/>
            <c:showLegendKey val="0"/>
            <c:showVal val="1"/>
            <c:showCatName val="1"/>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 SGTO 1'!$X$6:$AF$6</c:f>
              <c:strCache>
                <c:ptCount val="7"/>
                <c:pt idx="0">
                  <c:v>EFICACIA </c:v>
                </c:pt>
                <c:pt idx="3">
                  <c:v>EFICIENCIA</c:v>
                </c:pt>
                <c:pt idx="6">
                  <c:v>EFECTIVIDAD</c:v>
                </c:pt>
              </c:strCache>
            </c:strRef>
          </c:cat>
          <c:val>
            <c:numRef>
              <c:f>' SGTO 1'!$X$23:$AF$23</c:f>
              <c:numCache>
                <c:formatCode>0</c:formatCode>
                <c:ptCount val="9"/>
                <c:pt idx="0">
                  <c:v>42</c:v>
                </c:pt>
                <c:pt idx="3">
                  <c:v>10</c:v>
                </c:pt>
                <c:pt idx="6">
                  <c:v>7</c:v>
                </c:pt>
              </c:numCache>
            </c:numRef>
          </c:val>
        </c:ser>
        <c:dLbls>
          <c:dLblPos val="inEnd"/>
          <c:showLegendKey val="0"/>
          <c:showVal val="1"/>
          <c:showCatName val="0"/>
          <c:showSerName val="0"/>
          <c:showPercent val="0"/>
          <c:showBubbleSize val="0"/>
          <c:showLeaderLines val="1"/>
        </c:dLbls>
      </c:pie3DChart>
      <c:spPr>
        <a:solidFill>
          <a:schemeClr val="accent6">
            <a:lumMod val="20000"/>
            <a:lumOff val="80000"/>
          </a:schemeClr>
        </a:solid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0407672703006922E-2"/>
          <c:y val="9.0618661636209352E-2"/>
          <c:w val="0.94296277043069554"/>
          <c:h val="0.79032170960599413"/>
        </c:manualLayout>
      </c:layout>
      <c:pie3DChart>
        <c:varyColors val="1"/>
        <c:ser>
          <c:idx val="0"/>
          <c:order val="0"/>
          <c:dPt>
            <c:idx val="0"/>
            <c:bubble3D val="0"/>
            <c:explosion val="2"/>
            <c:spPr>
              <a:solidFill>
                <a:schemeClr val="accent6">
                  <a:lumMod val="40000"/>
                  <a:lumOff val="60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dPt>
          <c:dPt>
            <c:idx val="3"/>
            <c:bubble3D val="0"/>
            <c:explosion val="14"/>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dPt>
          <c:dPt>
            <c:idx val="4"/>
            <c:bubble3D val="0"/>
            <c:spPr>
              <a:solidFill>
                <a:schemeClr val="accent5"/>
              </a:solidFill>
              <a:ln>
                <a:noFill/>
              </a:ln>
              <a:effectLst>
                <a:outerShdw blurRad="88900" sx="102000" sy="102000" algn="ctr" rotWithShape="0">
                  <a:prstClr val="black">
                    <a:alpha val="20000"/>
                  </a:prstClr>
                </a:outerShdw>
              </a:effectLst>
              <a:scene3d>
                <a:camera prst="orthographicFront"/>
                <a:lightRig rig="threePt" dir="t"/>
              </a:scene3d>
              <a:sp3d prstMaterial="matte"/>
            </c:spPr>
          </c:dPt>
          <c:dPt>
            <c:idx val="5"/>
            <c:bubble3D val="0"/>
            <c:spPr>
              <a:solidFill>
                <a:schemeClr val="accent6"/>
              </a:solidFill>
              <a:ln>
                <a:noFill/>
              </a:ln>
              <a:effectLst>
                <a:outerShdw blurRad="88900" sx="102000" sy="102000" algn="ctr" rotWithShape="0">
                  <a:prstClr val="black">
                    <a:alpha val="20000"/>
                  </a:prstClr>
                </a:outerShdw>
              </a:effectLst>
              <a:scene3d>
                <a:camera prst="orthographicFront"/>
                <a:lightRig rig="threePt" dir="t"/>
              </a:scene3d>
              <a:sp3d prstMaterial="matte"/>
            </c:spPr>
          </c:dPt>
          <c:dPt>
            <c:idx val="6"/>
            <c:bubble3D val="0"/>
            <c:explosion val="8"/>
            <c:spPr>
              <a:solidFill>
                <a:srgbClr val="FFC000"/>
              </a:solidFill>
              <a:ln>
                <a:noFill/>
              </a:ln>
              <a:effectLst>
                <a:outerShdw blurRad="88900" sx="102000" sy="102000" algn="ctr" rotWithShape="0">
                  <a:prstClr val="black">
                    <a:alpha val="20000"/>
                  </a:prstClr>
                </a:outerShdw>
              </a:effectLst>
              <a:scene3d>
                <a:camera prst="orthographicFront"/>
                <a:lightRig rig="threePt" dir="t"/>
              </a:scene3d>
              <a:sp3d prstMaterial="matte"/>
            </c:spPr>
          </c:dPt>
          <c:dPt>
            <c:idx val="7"/>
            <c:bubble3D val="0"/>
            <c:spPr>
              <a:solidFill>
                <a:schemeClr val="accent2">
                  <a:lumMod val="60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dPt>
          <c:dPt>
            <c:idx val="8"/>
            <c:bubble3D val="0"/>
            <c:spPr>
              <a:solidFill>
                <a:schemeClr val="accent3">
                  <a:lumMod val="60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dPt>
          <c:dPt>
            <c:idx val="9"/>
            <c:bubble3D val="0"/>
            <c:explosion val="5"/>
            <c:spPr>
              <a:solidFill>
                <a:schemeClr val="accent3">
                  <a:lumMod val="60000"/>
                  <a:lumOff val="40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dPt>
          <c:dPt>
            <c:idx val="10"/>
            <c:bubble3D val="0"/>
            <c:spPr>
              <a:solidFill>
                <a:schemeClr val="accent5">
                  <a:lumMod val="60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dPt>
          <c:dPt>
            <c:idx val="11"/>
            <c:bubble3D val="0"/>
            <c:spPr>
              <a:solidFill>
                <a:schemeClr val="accent6">
                  <a:lumMod val="60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dPt>
          <c:dPt>
            <c:idx val="12"/>
            <c:bubble3D val="0"/>
            <c:spPr>
              <a:solidFill>
                <a:schemeClr val="accent1">
                  <a:lumMod val="80000"/>
                  <a:lumOff val="20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dPt>
          <c:dLbls>
            <c:dLbl>
              <c:idx val="0"/>
              <c:layout>
                <c:manualLayout>
                  <c:x val="-6.6228656970678715E-2"/>
                  <c:y val="-4.3994197385936802E-2"/>
                </c:manualLayout>
              </c:layout>
              <c:dLblPos val="bestFit"/>
              <c:showLegendKey val="0"/>
              <c:showVal val="1"/>
              <c:showCatName val="1"/>
              <c:showSerName val="0"/>
              <c:showPercent val="1"/>
              <c:showBubbleSize val="0"/>
              <c:extLst>
                <c:ext xmlns:c15="http://schemas.microsoft.com/office/drawing/2012/chart" uri="{CE6537A1-D6FC-4f65-9D91-7224C49458BB}"/>
              </c:extLst>
            </c:dLbl>
            <c:dLbl>
              <c:idx val="3"/>
              <c:layout>
                <c:manualLayout>
                  <c:x val="-4.0054301373934752E-2"/>
                  <c:y val="7.8950243505220882E-2"/>
                </c:manualLayout>
              </c:layout>
              <c:dLblPos val="bestFit"/>
              <c:showLegendKey val="0"/>
              <c:showVal val="1"/>
              <c:showCatName val="1"/>
              <c:showSerName val="0"/>
              <c:showPercent val="1"/>
              <c:showBubbleSize val="0"/>
              <c:extLst>
                <c:ext xmlns:c15="http://schemas.microsoft.com/office/drawing/2012/chart" uri="{CE6537A1-D6FC-4f65-9D91-7224C49458BB}"/>
              </c:extLst>
            </c:dLbl>
            <c:dLbl>
              <c:idx val="6"/>
              <c:layout>
                <c:manualLayout>
                  <c:x val="-0.11206107235065571"/>
                  <c:y val="-5.2488820212289664E-2"/>
                </c:manualLayout>
              </c:layout>
              <c:dLblPos val="bestFit"/>
              <c:showLegendKey val="0"/>
              <c:showVal val="1"/>
              <c:showCatName val="1"/>
              <c:showSerName val="0"/>
              <c:showPercent val="1"/>
              <c:showBubbleSize val="0"/>
              <c:extLst>
                <c:ext xmlns:c15="http://schemas.microsoft.com/office/drawing/2012/chart" uri="{CE6537A1-D6FC-4f65-9D91-7224C49458BB}"/>
              </c:extLst>
            </c:dLbl>
            <c:dLbl>
              <c:idx val="9"/>
              <c:layout>
                <c:manualLayout>
                  <c:x val="4.637975018356337E-2"/>
                  <c:y val="-7.8230765153157328E-2"/>
                </c:manualLayout>
              </c:layout>
              <c:dLblPos val="bestFit"/>
              <c:showLegendKey val="0"/>
              <c:showVal val="1"/>
              <c:showCatName val="1"/>
              <c:showSerName val="0"/>
              <c:showPercent val="1"/>
              <c:showBubbleSize val="0"/>
              <c:extLst>
                <c:ext xmlns:c15="http://schemas.microsoft.com/office/drawing/2012/chart" uri="{CE6537A1-D6FC-4f65-9D91-7224C49458BB}"/>
              </c:extLst>
            </c:dLbl>
            <c:dLbl>
              <c:idx val="12"/>
              <c:layout>
                <c:manualLayout>
                  <c:x val="6.1954240584417314E-2"/>
                  <c:y val="-9.8974936221267983E-3"/>
                </c:manualLayout>
              </c:layout>
              <c:dLblPos val="bestFit"/>
              <c:showLegendKey val="0"/>
              <c:showVal val="1"/>
              <c:showCatName val="1"/>
              <c:showSerName val="0"/>
              <c:showPercent val="1"/>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dLblPos val="inEnd"/>
            <c:showLegendKey val="0"/>
            <c:showVal val="1"/>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 SGTO 1'!$J$21:$V$21</c:f>
              <c:strCache>
                <c:ptCount val="13"/>
                <c:pt idx="0">
                  <c:v>Objetivo 1</c:v>
                </c:pt>
                <c:pt idx="3">
                  <c:v>Objetivo 2</c:v>
                </c:pt>
                <c:pt idx="6">
                  <c:v>Objetivo 3</c:v>
                </c:pt>
                <c:pt idx="9">
                  <c:v>Objetivo 4</c:v>
                </c:pt>
                <c:pt idx="12">
                  <c:v>Objetivo 5</c:v>
                </c:pt>
              </c:strCache>
            </c:strRef>
          </c:cat>
          <c:val>
            <c:numRef>
              <c:f>' SGTO 1'!$J$22:$V$22</c:f>
              <c:numCache>
                <c:formatCode>0</c:formatCode>
                <c:ptCount val="13"/>
                <c:pt idx="0">
                  <c:v>15</c:v>
                </c:pt>
                <c:pt idx="3">
                  <c:v>9</c:v>
                </c:pt>
                <c:pt idx="6">
                  <c:v>14</c:v>
                </c:pt>
                <c:pt idx="9">
                  <c:v>17</c:v>
                </c:pt>
                <c:pt idx="12" formatCode="General">
                  <c:v>4</c:v>
                </c:pt>
              </c:numCache>
            </c:numRef>
          </c:val>
        </c:ser>
        <c:dLbls>
          <c:dLblPos val="inEnd"/>
          <c:showLegendKey val="0"/>
          <c:showVal val="1"/>
          <c:showCatName val="0"/>
          <c:showSerName val="0"/>
          <c:showPercent val="0"/>
          <c:showBubbleSize val="0"/>
          <c:showLeaderLines val="1"/>
        </c:dLbls>
      </c:pie3DChart>
      <c:spPr>
        <a:noFill/>
        <a:ln>
          <a:noFill/>
        </a:ln>
        <a:effectLst/>
      </c:spPr>
    </c:plotArea>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O"/>
              <a:t>Cumplimiento</a:t>
            </a:r>
            <a:r>
              <a:rPr lang="es-CO" baseline="0"/>
              <a:t> objetivo 1</a:t>
            </a:r>
            <a:endParaRPr lang="es-CO"/>
          </a:p>
        </c:rich>
      </c:tx>
      <c:layout>
        <c:manualLayout>
          <c:xMode val="edge"/>
          <c:yMode val="edge"/>
          <c:x val="0.29470201013597008"/>
          <c:y val="3.1465093411996069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spPr>
              <a:solidFill>
                <a:schemeClr val="accent2"/>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2"/>
            <c:invertIfNegative val="0"/>
            <c:bubble3D val="0"/>
            <c:spPr>
              <a:solidFill>
                <a:srgbClr val="FFFF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 SGTO 1'!$H$6:$J$7</c15:sqref>
                  </c15:fullRef>
                  <c15:levelRef>
                    <c15:sqref>' SGTO 1'!$H$7:$J$7</c15:sqref>
                  </c15:levelRef>
                </c:ext>
              </c:extLst>
              <c:f>' SGTO 1'!$H$7:$J$7</c:f>
              <c:strCache>
                <c:ptCount val="3"/>
                <c:pt idx="0">
                  <c:v>S</c:v>
                </c:pt>
                <c:pt idx="1">
                  <c:v>A</c:v>
                </c:pt>
                <c:pt idx="2">
                  <c:v>M</c:v>
                </c:pt>
              </c:strCache>
            </c:strRef>
          </c:cat>
          <c:val>
            <c:numRef>
              <c:f>' SGTO 1'!$H$19:$J$19</c:f>
              <c:numCache>
                <c:formatCode>General</c:formatCode>
                <c:ptCount val="3"/>
                <c:pt idx="0">
                  <c:v>13</c:v>
                </c:pt>
                <c:pt idx="1">
                  <c:v>1</c:v>
                </c:pt>
                <c:pt idx="2">
                  <c:v>1</c:v>
                </c:pt>
              </c:numCache>
            </c:numRef>
          </c:val>
        </c:ser>
        <c:dLbls>
          <c:dLblPos val="outEnd"/>
          <c:showLegendKey val="0"/>
          <c:showVal val="1"/>
          <c:showCatName val="0"/>
          <c:showSerName val="0"/>
          <c:showPercent val="0"/>
          <c:showBubbleSize val="0"/>
        </c:dLbls>
        <c:gapWidth val="100"/>
        <c:overlap val="-24"/>
        <c:axId val="1156516080"/>
        <c:axId val="1156511728"/>
      </c:barChart>
      <c:catAx>
        <c:axId val="115651608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56511728"/>
        <c:crosses val="autoZero"/>
        <c:auto val="1"/>
        <c:lblAlgn val="ctr"/>
        <c:lblOffset val="100"/>
        <c:noMultiLvlLbl val="0"/>
      </c:catAx>
      <c:valAx>
        <c:axId val="11565117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565160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0.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1.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2.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3.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4.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67">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345">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xml><?xml version="1.0" encoding="utf-8"?>
<cs:chartStyle xmlns:cs="http://schemas.microsoft.com/office/drawing/2012/chartStyle" xmlns:a="http://schemas.openxmlformats.org/drawingml/2006/main" id="263">
  <cs:axisTitle>
    <cs:lnRef idx="0"/>
    <cs:fillRef idx="0"/>
    <cs:effectRef idx="0"/>
    <cs:fontRef idx="minor">
      <a:schemeClr val="tx1">
        <a:lumMod val="50000"/>
        <a:lumOff val="50000"/>
      </a:schemeClr>
    </cs:fontRef>
    <cs:defRPr sz="900" kern="1200"/>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styleClr val="auto"/>
    </cs:lnRef>
    <cs:fillRef idx="0"/>
    <cs:effectRef idx="0">
      <cs:styleClr val="auto"/>
    </cs:effectRef>
    <cs:fontRef idx="minor">
      <cs:styleClr val="auto"/>
    </cs:fontRef>
    <cs:spPr>
      <a:solidFill>
        <a:schemeClr val="lt1">
          <a:alpha val="90000"/>
        </a:schemeClr>
      </a:solidFill>
      <a:ln w="12700" cap="flat" cmpd="sng" algn="ctr">
        <a:solidFill>
          <a:schemeClr val="phClr"/>
        </a:solidFill>
        <a:round/>
      </a:ln>
      <a:effectLst>
        <a:outerShdw blurRad="50800" dist="38100" dir="2700000" algn="tl" rotWithShape="0">
          <a:schemeClr val="phClr">
            <a:lumMod val="75000"/>
            <a:alpha val="40000"/>
          </a:schemeClr>
        </a:outerShdw>
      </a:effectLst>
    </cs:spPr>
    <cs:defRPr sz="1000" b="0" i="0" u="none" strike="noStrike" kern="1200" baseline="0">
      <a:effectLst/>
    </cs:defRPr>
    <cs:bodyPr rot="0" spcFirstLastPara="1" vertOverflow="clip" horzOverflow="clip" vert="horz" wrap="square" lIns="38100" tIns="19050" rIns="38100" bIns="19050" anchor="ctr" anchorCtr="1">
      <a:spAutoFit/>
    </cs:bodyPr>
  </cs:dataLabel>
  <cs:dataLabelCallout>
    <cs:lnRef idx="0">
      <cs:styleClr val="auto"/>
    </cs:lnRef>
    <cs:fillRef idx="0"/>
    <cs:effectRef idx="0">
      <cs:styleClr val="auto"/>
    </cs:effectRef>
    <cs:fontRef idx="minor">
      <cs:styleClr val="auto"/>
    </cs:fontRef>
    <cs:spPr>
      <a:solidFill>
        <a:schemeClr val="lt1">
          <a:alpha val="90000"/>
        </a:schemeClr>
      </a:solidFill>
      <a:ln w="12700" cap="flat" cmpd="sng" algn="ctr">
        <a:solidFill>
          <a:schemeClr val="phClr"/>
        </a:solidFill>
        <a:round/>
      </a:ln>
      <a:effectLst>
        <a:outerShdw blurRad="50800" dist="38100" dir="2700000" algn="tl" rotWithShape="0">
          <a:schemeClr val="phClr">
            <a:lumMod val="75000"/>
            <a:alpha val="40000"/>
          </a:schemeClr>
        </a:outerShdw>
      </a:effectLst>
    </cs:spPr>
    <cs:defRPr sz="1000" b="0" i="0" u="none" strike="noStrike" kern="1200" baseline="0">
      <a:effectLst/>
    </cs:defRPr>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styleClr val="auto"/>
    </cs:lnRef>
    <cs:fillRef idx="0">
      <cs:styleClr val="auto"/>
    </cs:fillRef>
    <cs:effectRef idx="0">
      <cs:styleClr val="auto"/>
    </cs:effectRef>
    <cs:fontRef idx="minor">
      <a:schemeClr val="tx1"/>
    </cs:fontRef>
    <cs:spPr>
      <a:solidFill>
        <a:schemeClr val="phClr">
          <a:alpha val="90000"/>
        </a:schemeClr>
      </a:solidFill>
      <a:ln w="19050">
        <a:solidFill>
          <a:schemeClr val="phClr">
            <a:lumMod val="75000"/>
          </a:schemeClr>
        </a:solidFill>
      </a:ln>
      <a:effectLst>
        <a:innerShdw blurRad="114300">
          <a:schemeClr val="phClr">
            <a:lumMod val="75000"/>
          </a:schemeClr>
        </a:innerShdw>
      </a:effectLst>
      <a:scene3d>
        <a:camera prst="orthographicFront"/>
        <a:lightRig rig="threePt" dir="t"/>
      </a:scene3d>
      <a:sp3d contourW="19050" prstMaterial="flat">
        <a:contourClr>
          <a:schemeClr val="accent4">
            <a:lumMod val="75000"/>
          </a:schemeClr>
        </a:contourClr>
      </a:sp3d>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9.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4.xml.rels><?xml version="1.0" encoding="UTF-8" standalone="yes"?>
<Relationships xmlns="http://schemas.openxmlformats.org/package/2006/relationships"><Relationship Id="rId8" Type="http://schemas.openxmlformats.org/officeDocument/2006/relationships/chart" Target="../charts/chart13.xml"/><Relationship Id="rId3" Type="http://schemas.openxmlformats.org/officeDocument/2006/relationships/chart" Target="../charts/chart8.xml"/><Relationship Id="rId7" Type="http://schemas.openxmlformats.org/officeDocument/2006/relationships/chart" Target="../charts/chart12.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5" Type="http://schemas.openxmlformats.org/officeDocument/2006/relationships/chart" Target="../charts/chart10.xml"/><Relationship Id="rId4" Type="http://schemas.openxmlformats.org/officeDocument/2006/relationships/chart" Target="../charts/chart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5" Type="http://schemas.openxmlformats.org/officeDocument/2006/relationships/chart" Target="../charts/chart19.xml"/><Relationship Id="rId4"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xdr:from>
      <xdr:col>3</xdr:col>
      <xdr:colOff>381000</xdr:colOff>
      <xdr:row>13</xdr:row>
      <xdr:rowOff>66675</xdr:rowOff>
    </xdr:from>
    <xdr:to>
      <xdr:col>10</xdr:col>
      <xdr:colOff>171450</xdr:colOff>
      <xdr:row>32</xdr:row>
      <xdr:rowOff>85725</xdr:rowOff>
    </xdr:to>
    <xdr:graphicFrame macro="">
      <xdr:nvGraphicFramePr>
        <xdr:cNvPr id="4163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175846</xdr:colOff>
      <xdr:row>0</xdr:row>
      <xdr:rowOff>161192</xdr:rowOff>
    </xdr:from>
    <xdr:to>
      <xdr:col>2</xdr:col>
      <xdr:colOff>458148</xdr:colOff>
      <xdr:row>2</xdr:row>
      <xdr:rowOff>102060</xdr:rowOff>
    </xdr:to>
    <xdr:pic>
      <xdr:nvPicPr>
        <xdr:cNvPr id="2" name="Picture 82"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846" y="161192"/>
          <a:ext cx="1158602" cy="6552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52334</xdr:colOff>
      <xdr:row>12</xdr:row>
      <xdr:rowOff>594108</xdr:rowOff>
    </xdr:from>
    <xdr:ext cx="11105823" cy="2440476"/>
    <xdr:sp macro="" textlink="">
      <xdr:nvSpPr>
        <xdr:cNvPr id="3" name="Rectángulo 2"/>
        <xdr:cNvSpPr/>
      </xdr:nvSpPr>
      <xdr:spPr>
        <a:xfrm rot="19983748">
          <a:off x="2757434" y="6804408"/>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3</xdr:col>
      <xdr:colOff>973434</xdr:colOff>
      <xdr:row>20</xdr:row>
      <xdr:rowOff>1465384</xdr:rowOff>
    </xdr:from>
    <xdr:ext cx="11105823" cy="2440476"/>
    <xdr:sp macro="" textlink="">
      <xdr:nvSpPr>
        <xdr:cNvPr id="4" name="Rectángulo 3"/>
        <xdr:cNvSpPr/>
      </xdr:nvSpPr>
      <xdr:spPr>
        <a:xfrm rot="19983748">
          <a:off x="2553956" y="17333406"/>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3</xdr:col>
      <xdr:colOff>800100</xdr:colOff>
      <xdr:row>29</xdr:row>
      <xdr:rowOff>647701</xdr:rowOff>
    </xdr:from>
    <xdr:ext cx="11105823" cy="2440476"/>
    <xdr:sp macro="" textlink="">
      <xdr:nvSpPr>
        <xdr:cNvPr id="5" name="Rectángulo 4"/>
        <xdr:cNvSpPr/>
      </xdr:nvSpPr>
      <xdr:spPr>
        <a:xfrm rot="19983748">
          <a:off x="2400300" y="28003501"/>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3</xdr:col>
      <xdr:colOff>762000</xdr:colOff>
      <xdr:row>36</xdr:row>
      <xdr:rowOff>2362200</xdr:rowOff>
    </xdr:from>
    <xdr:ext cx="11105823" cy="2440476"/>
    <xdr:sp macro="" textlink="">
      <xdr:nvSpPr>
        <xdr:cNvPr id="6" name="Rectángulo 5"/>
        <xdr:cNvSpPr/>
      </xdr:nvSpPr>
      <xdr:spPr>
        <a:xfrm rot="19983748">
          <a:off x="2362200" y="38671500"/>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3</xdr:col>
      <xdr:colOff>723900</xdr:colOff>
      <xdr:row>43</xdr:row>
      <xdr:rowOff>76200</xdr:rowOff>
    </xdr:from>
    <xdr:ext cx="11105823" cy="2440476"/>
    <xdr:sp macro="" textlink="">
      <xdr:nvSpPr>
        <xdr:cNvPr id="7" name="Rectángulo 6"/>
        <xdr:cNvSpPr/>
      </xdr:nvSpPr>
      <xdr:spPr>
        <a:xfrm rot="19983748">
          <a:off x="2324100" y="49187100"/>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3</xdr:col>
      <xdr:colOff>838200</xdr:colOff>
      <xdr:row>50</xdr:row>
      <xdr:rowOff>457199</xdr:rowOff>
    </xdr:from>
    <xdr:ext cx="11105823" cy="2440476"/>
    <xdr:sp macro="" textlink="">
      <xdr:nvSpPr>
        <xdr:cNvPr id="8" name="Rectángulo 7"/>
        <xdr:cNvSpPr/>
      </xdr:nvSpPr>
      <xdr:spPr>
        <a:xfrm rot="19983748">
          <a:off x="2438400" y="58826399"/>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3</xdr:col>
      <xdr:colOff>685799</xdr:colOff>
      <xdr:row>57</xdr:row>
      <xdr:rowOff>304800</xdr:rowOff>
    </xdr:from>
    <xdr:ext cx="11105823" cy="2440476"/>
    <xdr:sp macro="" textlink="">
      <xdr:nvSpPr>
        <xdr:cNvPr id="9" name="Rectángulo 8"/>
        <xdr:cNvSpPr/>
      </xdr:nvSpPr>
      <xdr:spPr>
        <a:xfrm rot="19983748">
          <a:off x="2285999" y="67398900"/>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3</xdr:col>
      <xdr:colOff>800100</xdr:colOff>
      <xdr:row>65</xdr:row>
      <xdr:rowOff>228600</xdr:rowOff>
    </xdr:from>
    <xdr:ext cx="11105823" cy="2440476"/>
    <xdr:sp macro="" textlink="">
      <xdr:nvSpPr>
        <xdr:cNvPr id="10" name="Rectángulo 9"/>
        <xdr:cNvSpPr/>
      </xdr:nvSpPr>
      <xdr:spPr>
        <a:xfrm rot="19983748">
          <a:off x="2400300" y="76047600"/>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4</xdr:col>
      <xdr:colOff>-1</xdr:colOff>
      <xdr:row>71</xdr:row>
      <xdr:rowOff>1409700</xdr:rowOff>
    </xdr:from>
    <xdr:ext cx="11105823" cy="2440476"/>
    <xdr:sp macro="" textlink="">
      <xdr:nvSpPr>
        <xdr:cNvPr id="11" name="Rectángulo 10"/>
        <xdr:cNvSpPr/>
      </xdr:nvSpPr>
      <xdr:spPr>
        <a:xfrm rot="19983748">
          <a:off x="2705099" y="85344000"/>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4</xdr:col>
      <xdr:colOff>228599</xdr:colOff>
      <xdr:row>78</xdr:row>
      <xdr:rowOff>495300</xdr:rowOff>
    </xdr:from>
    <xdr:ext cx="11105823" cy="2440476"/>
    <xdr:sp macro="" textlink="">
      <xdr:nvSpPr>
        <xdr:cNvPr id="12" name="Rectángulo 11"/>
        <xdr:cNvSpPr/>
      </xdr:nvSpPr>
      <xdr:spPr>
        <a:xfrm rot="19983748">
          <a:off x="2933699" y="94602300"/>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19049</xdr:colOff>
      <xdr:row>23</xdr:row>
      <xdr:rowOff>114300</xdr:rowOff>
    </xdr:from>
    <xdr:to>
      <xdr:col>6</xdr:col>
      <xdr:colOff>38099</xdr:colOff>
      <xdr:row>36</xdr:row>
      <xdr:rowOff>133351</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449538</xdr:colOff>
      <xdr:row>21</xdr:row>
      <xdr:rowOff>40946</xdr:rowOff>
    </xdr:from>
    <xdr:to>
      <xdr:col>13</xdr:col>
      <xdr:colOff>54633</xdr:colOff>
      <xdr:row>33</xdr:row>
      <xdr:rowOff>139043</xdr:rowOff>
    </xdr:to>
    <xdr:graphicFrame macro="">
      <xdr:nvGraphicFramePr>
        <xdr:cNvPr id="3"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752474</xdr:colOff>
      <xdr:row>44</xdr:row>
      <xdr:rowOff>104774</xdr:rowOff>
    </xdr:from>
    <xdr:to>
      <xdr:col>4</xdr:col>
      <xdr:colOff>714375</xdr:colOff>
      <xdr:row>62</xdr:row>
      <xdr:rowOff>66675</xdr:rowOff>
    </xdr:to>
    <xdr:graphicFrame macro="">
      <xdr:nvGraphicFramePr>
        <xdr:cNvPr id="4"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871482</xdr:colOff>
      <xdr:row>21</xdr:row>
      <xdr:rowOff>73352</xdr:rowOff>
    </xdr:from>
    <xdr:to>
      <xdr:col>28</xdr:col>
      <xdr:colOff>34925</xdr:colOff>
      <xdr:row>36</xdr:row>
      <xdr:rowOff>95249</xdr:rowOff>
    </xdr:to>
    <xdr:graphicFrame macro="">
      <xdr:nvGraphicFramePr>
        <xdr:cNvPr id="5"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411841</xdr:colOff>
      <xdr:row>25</xdr:row>
      <xdr:rowOff>179615</xdr:rowOff>
    </xdr:from>
    <xdr:to>
      <xdr:col>7</xdr:col>
      <xdr:colOff>176891</xdr:colOff>
      <xdr:row>41</xdr:row>
      <xdr:rowOff>95251</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290512</xdr:colOff>
      <xdr:row>26</xdr:row>
      <xdr:rowOff>141287</xdr:rowOff>
    </xdr:from>
    <xdr:to>
      <xdr:col>25</xdr:col>
      <xdr:colOff>31750</xdr:colOff>
      <xdr:row>46</xdr:row>
      <xdr:rowOff>63500</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27</xdr:col>
      <xdr:colOff>340179</xdr:colOff>
      <xdr:row>36</xdr:row>
      <xdr:rowOff>36739</xdr:rowOff>
    </xdr:from>
    <xdr:to>
      <xdr:col>35</xdr:col>
      <xdr:colOff>421821</xdr:colOff>
      <xdr:row>60</xdr:row>
      <xdr:rowOff>136071</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360588</xdr:colOff>
      <xdr:row>50</xdr:row>
      <xdr:rowOff>36738</xdr:rowOff>
    </xdr:from>
    <xdr:to>
      <xdr:col>6</xdr:col>
      <xdr:colOff>585107</xdr:colOff>
      <xdr:row>69</xdr:row>
      <xdr:rowOff>163285</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360588</xdr:colOff>
      <xdr:row>49</xdr:row>
      <xdr:rowOff>36739</xdr:rowOff>
    </xdr:from>
    <xdr:to>
      <xdr:col>22</xdr:col>
      <xdr:colOff>217714</xdr:colOff>
      <xdr:row>69</xdr:row>
      <xdr:rowOff>1</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27213</xdr:colOff>
      <xdr:row>72</xdr:row>
      <xdr:rowOff>118381</xdr:rowOff>
    </xdr:from>
    <xdr:to>
      <xdr:col>6</xdr:col>
      <xdr:colOff>544285</xdr:colOff>
      <xdr:row>92</xdr:row>
      <xdr:rowOff>54427</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360587</xdr:colOff>
      <xdr:row>72</xdr:row>
      <xdr:rowOff>145596</xdr:rowOff>
    </xdr:from>
    <xdr:to>
      <xdr:col>22</xdr:col>
      <xdr:colOff>258536</xdr:colOff>
      <xdr:row>92</xdr:row>
      <xdr:rowOff>81643</xdr:rowOff>
    </xdr:to>
    <xdr:graphicFrame macro="">
      <xdr:nvGraphicFramePr>
        <xdr:cNvPr id="8"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xdr:col>
      <xdr:colOff>170087</xdr:colOff>
      <xdr:row>65</xdr:row>
      <xdr:rowOff>104775</xdr:rowOff>
    </xdr:from>
    <xdr:to>
      <xdr:col>35</xdr:col>
      <xdr:colOff>625928</xdr:colOff>
      <xdr:row>85</xdr:row>
      <xdr:rowOff>27214</xdr:rowOff>
    </xdr:to>
    <xdr:graphicFrame macro="">
      <xdr:nvGraphicFramePr>
        <xdr:cNvPr id="9" name="Gráfico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18</xdr:col>
      <xdr:colOff>209549</xdr:colOff>
      <xdr:row>1</xdr:row>
      <xdr:rowOff>19050</xdr:rowOff>
    </xdr:from>
    <xdr:to>
      <xdr:col>25</xdr:col>
      <xdr:colOff>466724</xdr:colOff>
      <xdr:row>13</xdr:row>
      <xdr:rowOff>157163</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847725</xdr:colOff>
      <xdr:row>25</xdr:row>
      <xdr:rowOff>28575</xdr:rowOff>
    </xdr:from>
    <xdr:to>
      <xdr:col>16</xdr:col>
      <xdr:colOff>114300</xdr:colOff>
      <xdr:row>42</xdr:row>
      <xdr:rowOff>19050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66675</xdr:colOff>
      <xdr:row>25</xdr:row>
      <xdr:rowOff>9525</xdr:rowOff>
    </xdr:from>
    <xdr:to>
      <xdr:col>4</xdr:col>
      <xdr:colOff>561975</xdr:colOff>
      <xdr:row>42</xdr:row>
      <xdr:rowOff>0</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31750</xdr:colOff>
      <xdr:row>25</xdr:row>
      <xdr:rowOff>111125</xdr:rowOff>
    </xdr:from>
    <xdr:to>
      <xdr:col>27</xdr:col>
      <xdr:colOff>31750</xdr:colOff>
      <xdr:row>45</xdr:row>
      <xdr:rowOff>133350</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27</xdr:col>
      <xdr:colOff>285750</xdr:colOff>
      <xdr:row>25</xdr:row>
      <xdr:rowOff>142875</xdr:rowOff>
    </xdr:from>
    <xdr:to>
      <xdr:col>31</xdr:col>
      <xdr:colOff>381000</xdr:colOff>
      <xdr:row>42</xdr:row>
      <xdr:rowOff>133350</xdr:rowOff>
    </xdr:to>
    <xdr:graphicFrame macro="">
      <xdr:nvGraphicFramePr>
        <xdr:cNvPr id="5"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31</xdr:col>
      <xdr:colOff>652462</xdr:colOff>
      <xdr:row>26</xdr:row>
      <xdr:rowOff>109537</xdr:rowOff>
    </xdr:from>
    <xdr:to>
      <xdr:col>37</xdr:col>
      <xdr:colOff>652462</xdr:colOff>
      <xdr:row>43</xdr:row>
      <xdr:rowOff>100012</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vargas/Downloads/010001004%20ANEXO%204%20FORMATO%20HOJA%20DE%20VIDA%20INDICADO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LANEACION/PROCESOS%20SIG/DIRECIONAMIENTO%20ESTRAT/PLAN%20DE%20ACCI&#211;N%20INSTITUCIONAL/2014/SEGTO%202014/SGTO%20SEP/CONSOLIDADO%20SGTO%20PLAN%20DE%20ACCI&#211;N%20SEP%2020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DE VIDA 1001004"/>
      <sheetName val="INTRUCTIVO HOJA INDICADOR"/>
      <sheetName val="Base de Datos"/>
    </sheetNames>
    <sheetDataSet>
      <sheetData sheetId="0"/>
      <sheetData sheetId="1"/>
      <sheetData sheetId="2">
        <row r="1">
          <cell r="A1" t="str">
            <v>PROCESOS</v>
          </cell>
          <cell r="I1" t="str">
            <v>OBJETIVO DEL PROCESO</v>
          </cell>
        </row>
        <row r="2">
          <cell r="A2" t="str">
            <v>Lista desplegable</v>
          </cell>
          <cell r="I2" t="str">
            <v>Lista desplegable</v>
          </cell>
        </row>
        <row r="3">
          <cell r="A3" t="str">
            <v>PROCESO DE DIRECCIONAMIENTO ESTRATÉGICO - PDE - CÓDIGO 010.</v>
          </cell>
          <cell r="I3" t="str">
            <v>Difundir la orientación estratégica de la entidad de conformidad con las disposiciones legales vigentes, a través de la implementación de políticas, estrategias, lineamientos, objetivos y metas, para el  cumplimiento de la misión institucional.</v>
          </cell>
        </row>
        <row r="4">
          <cell r="A4" t="str">
            <v>PROCESO DE TECNOLOGÍAS DE LA INFORMACIÓN Y LAS COMUNICACIONES - PTICS - CÓDIGO 100.</v>
          </cell>
          <cell r="I4" t="str">
            <v>Estandarizar e integrar los sistemas de información institucionales, automatizar procesos y gestionar tecnológicamente comunicaciones unificadas para apoyar el proceso de toma de decisiones en la entidad.</v>
          </cell>
        </row>
        <row r="5">
          <cell r="A5" t="str">
            <v>PROCESO DE COMUNICACIÓN ESTRATÉGICA - PCE - CÓDIGO 110.</v>
          </cell>
          <cell r="I5" t="str">
            <v>Diseñar y difundir la política comunicacional interna y externa de la entidad, a través de la implementación de estrategias informativas, encaminadas a posicionar la imagen de la Contraloría de Bogotá.</v>
          </cell>
        </row>
        <row r="6">
          <cell r="A6" t="str">
            <v>PROCESO DE PARTICIPACIÓN CIUDADANA - PPC - CÓDIGO 020.</v>
          </cell>
          <cell r="I6" t="str">
            <v xml:space="preserve">Establecer un enlace permanente con los clientes de la entidad: Concejo y Ciudadanía, promoviendo la participación ciudadana en el control fiscal y el apoyo al control político,  generando espacios en los que los clientes puedan dinamizar y consolidar su </v>
          </cell>
        </row>
        <row r="7">
          <cell r="A7" t="str">
            <v>PROCESO DE ESTUDIOS DE ECONOMÍA Y POLÍTICA PÚBLICA - PEPP - CÓDIGO 030.</v>
          </cell>
          <cell r="I7" t="str">
            <v>Realizar estudios e investigaciones que permitan evaluar la gestión fiscal de la administración distrital a través del plan de desarrollo, las políticas públicas y las finanzas de la Administración Distrital en coordinación con las direcciones sectoriales</v>
          </cell>
        </row>
        <row r="8">
          <cell r="A8" t="str">
            <v>PROCESO DE VIGILANCIA Y CONTROL A LA GESTIÓN FISCAL - PVCGF - CÓDIGO 040.</v>
          </cell>
          <cell r="I8" t="str">
            <v>Ejercer la vigilancia y control a la gestión fiscal de los sujetos de control, en aras del mejoramiento de la calidad de vida de los ciudadanos del Distrito Capital.</v>
          </cell>
        </row>
        <row r="9">
          <cell r="A9" t="str">
            <v>PROCESO RESPONSABILIDAD FISCAL Y JURISDICCIÓN COACTIVA - PRFJC - CÓDIGO 050.</v>
          </cell>
          <cell r="I9" t="str">
            <v>Adelantar el proceso de responsabilidad de conformidad con la Constitución Política y la ley para determinar y establecer la responsabilidad fiscal por el daño ocasionado al patrimonio del Distrito Capital, así como obtener su resarcimiento a través de la</v>
          </cell>
        </row>
        <row r="10">
          <cell r="A10" t="str">
            <v>PROCESO DE GESTIÓN JURÍDICA -PGJ - CÓDIGO 120.</v>
          </cell>
          <cell r="I10" t="str">
            <v>Realizar la defensa judicial y extrajudicial, así como la emisión de conceptos jurídicos requeridos para apoyar trámites y procesos estratégicos, misionales, de apoyo y de evaluación y control de la Contraloría de Bogotá, D.C., dentro de los términos esta</v>
          </cell>
        </row>
        <row r="11">
          <cell r="A11" t="str">
            <v>PROCESO DE GESTIÓN DEL TALENTO HUMANO - PGTL - CÓDIGO 060.</v>
          </cell>
          <cell r="I11" t="str">
            <v>Administrar de manera eficiente el talento humano al servicio de la Contraloría de Bogotá, D.C., mediante el desarrollo de estrategias administrativas y operativas que generen las condiciones laborales con las cuales los servidores públicos contribuyan al</v>
          </cell>
        </row>
        <row r="12">
          <cell r="A12" t="str">
            <v>PROCESO DE GESTIÓN FINANCIERA - PGF - CÓDIGO 130.</v>
          </cell>
          <cell r="I12" t="str">
            <v xml:space="preserve">Planear, ejecutar y hacer seguimiento a la ejecución presupuestal de los recursos apropiados a la Contraloría de Bogotá de acuerdo con la normatividad vigente a través de herramientas e instrumentos con el fin de dar a conocer de manera oportuna y veraz, </v>
          </cell>
        </row>
        <row r="13">
          <cell r="A13" t="str">
            <v>PROCESO DE GESTIÓN CONTRACTUAL - PGC - CÓDIGO 140.</v>
          </cell>
          <cell r="I13" t="str">
            <v>Adquirir los bienes y servicios, mediante la implementación de procedimientos de contratación ágiles en estricta observancia de la normatividad vigente, con el fin de mantener la eficiencia de servicios de la Contraloría de Bogotá.</v>
          </cell>
        </row>
        <row r="14">
          <cell r="A14" t="str">
            <v>PROCESO DE  GESTIÓN DE RECURSOS FÍSICOS - PRF - CÓDIGO 080.</v>
          </cell>
          <cell r="I14" t="str">
            <v>Gestionar la provisión oportuna de los recursos físicos, equipos informáticos y de servicios administrativos de la Contraloría de Bogotá D.C., mediante la administración, mantenimiento y control de la infraestructura y equipos necesarios para garantizar l</v>
          </cell>
        </row>
        <row r="15">
          <cell r="A15" t="str">
            <v xml:space="preserve"> PROCESO DE GESTIÓN DOCUMENTAL - PGD - CÓDIGO 070.</v>
          </cell>
          <cell r="I15" t="str">
            <v>Implementar todas las actividades técnicas y administrativas que permitan un eficiente, eficaz y efectivo manejo y organización de la documentación producida y recibida por la Contraloría de Bogotá D.C., mediante la determinación de disposiciones y la apl</v>
          </cell>
        </row>
        <row r="16">
          <cell r="A16" t="str">
            <v>PROCESO DE EVALUACIÓN Y CONTROL - PEC - CÓDIGO 090.</v>
          </cell>
          <cell r="I16" t="str">
            <v>Evaluar permanentemente el desempeño de la Contraloría de Bogotá D.C., para el mantenimiento y mejora continua de los Sistemas de Control Interno, de Gestión de la Calidad y otros sistemas que adopte o deba adoptar la entidad en el contexto del Sistema In</v>
          </cell>
        </row>
        <row r="18">
          <cell r="I18" t="str">
            <v>PROYECTO DE INVERSION ASOCIADO</v>
          </cell>
        </row>
        <row r="19">
          <cell r="A19" t="str">
            <v>Lista desplegable</v>
          </cell>
          <cell r="I19" t="str">
            <v>Lista desplegable</v>
          </cell>
        </row>
        <row r="20">
          <cell r="A20" t="str">
            <v>1. Fortalecer la función de vigilancia  a la gestión fiscal.</v>
          </cell>
          <cell r="I20" t="str">
            <v>Aplica</v>
          </cell>
        </row>
        <row r="21">
          <cell r="A21" t="str">
            <v>2. Hacer efectivo el resarcimiento del daño causado al erario distrital.</v>
          </cell>
          <cell r="I21" t="str">
            <v>No Aplica</v>
          </cell>
        </row>
        <row r="22">
          <cell r="A22" t="str">
            <v>3. Posicionar la imagen de la Contraloría de Bogotá, D.C.</v>
          </cell>
          <cell r="I22" t="str">
            <v>Proyecto 770 - Control Social a la Gestión Pública</v>
          </cell>
        </row>
        <row r="23">
          <cell r="I23" t="str">
            <v>Proyecto 776 - Fortalecimiento Capacidad Institucional</v>
          </cell>
        </row>
        <row r="24">
          <cell r="A24" t="str">
            <v>ESTRATEGIAS</v>
          </cell>
        </row>
        <row r="25">
          <cell r="A25" t="str">
            <v>Lista desplegable</v>
          </cell>
        </row>
        <row r="26">
          <cell r="A26" t="str">
            <v>1.1 Implementar una moderna  auditoría fiscal.</v>
          </cell>
        </row>
        <row r="27">
          <cell r="A27" t="str">
            <v>1.2 Actualizar y mantener la plataforma tecnológica para implementar el uso de las TICs.</v>
          </cell>
        </row>
        <row r="28">
          <cell r="A28" t="str">
            <v>1.3. Optimizar la asignación de los recursos físicos y financieros de la entidad.</v>
          </cell>
        </row>
        <row r="29">
          <cell r="A29" t="str">
            <v>1.4. Redireccionar la gestión del talento humano para el cumplimiento de los objetivos institucionales.</v>
          </cell>
        </row>
        <row r="30">
          <cell r="A30" t="str">
            <v>1.5. Mejorar las competencias de los  funcionarios de la Contraloría de Bogotá, D.C., para ejercer un control efectivo y transparente.</v>
          </cell>
        </row>
        <row r="31">
          <cell r="A31" t="str">
            <v>1.6. Optimizar la evaluación de las políticas públicas distritales.</v>
          </cell>
        </row>
        <row r="32">
          <cell r="A32" t="str">
            <v>1.7 Formar a los ciudadanos en los temas propios de control  fiscal  para contribuir al fortalecimiento del control social.</v>
          </cell>
        </row>
        <row r="33">
          <cell r="A33" t="str">
            <v>1.8 Fortalecer la defensa judicial y la prevención del  daño antijurídico.</v>
          </cell>
        </row>
        <row r="34">
          <cell r="A34" t="str">
            <v>2.1 Implementar un nuevo modelo de gestión al interior del Proceso de prestación del servicio de Responsabilidad Fiscal y Jurisdicción Coactiva.</v>
          </cell>
        </row>
        <row r="35">
          <cell r="A35" t="str">
            <v xml:space="preserve">2.2 Unificar criterios con el Proceso de Vigilancia y Control a la Gestión Fiscal, en temas relacionados con la cuantificación y materialización del daño, la gestión fiscal, la identificación de los presuntos responsables y el análisis de culpabilidad. </v>
          </cell>
        </row>
        <row r="36">
          <cell r="A36" t="str">
            <v>2.3 Decidir en oportunidad los procesos de responsabilidad fiscal ordinarios.</v>
          </cell>
        </row>
        <row r="37">
          <cell r="A37" t="str">
            <v>2.4. Efectuar el cobro a través del proceso de jurisdicción coactiva.</v>
          </cell>
        </row>
        <row r="38">
          <cell r="A38" t="str">
            <v>3.1. Fortalecer la comunicación interna y externa de la entidad.</v>
          </cell>
        </row>
        <row r="39">
          <cell r="A39" t="str">
            <v>3.2 Medir la percepción hacia la Contraloría de Bogotá, D.C.,  por parte de los grupos de interés ciudadanos.</v>
          </cell>
        </row>
        <row r="40">
          <cell r="A40" t="str">
            <v xml:space="preserve">3.3 Fortalecer los mecanismos de atención a los ciudadanos del Distrito Capital. </v>
          </cell>
        </row>
        <row r="43">
          <cell r="A43" t="str">
            <v>OBJETIVO AMBIENTAL</v>
          </cell>
        </row>
        <row r="44">
          <cell r="A44" t="str">
            <v>Lista desplegable</v>
          </cell>
        </row>
        <row r="45">
          <cell r="A45" t="str">
            <v>Aplica</v>
          </cell>
        </row>
        <row r="46">
          <cell r="A46" t="str">
            <v>No Aplica</v>
          </cell>
        </row>
        <row r="47">
          <cell r="A47" t="str">
            <v>Optimizar el uso del recurso hídrico en todas las sedes de la Contraloría de Bogotá.</v>
          </cell>
        </row>
        <row r="48">
          <cell r="A48" t="str">
            <v>Optimizar  el uso de energía eléctrica en todas las sedes de la Contraloría de Bogotá</v>
          </cell>
        </row>
        <row r="49">
          <cell r="A49" t="str">
            <v>Mejorar la gestión integral de los residuos, desde la separación en la fuente, hasta su disposición final en cada una de las sedes.</v>
          </cell>
        </row>
        <row r="50">
          <cell r="A50" t="str">
            <v>Mejorar las condiciones ambientales internas de los servidores y usuarios.</v>
          </cell>
        </row>
        <row r="51">
          <cell r="A51" t="str">
            <v>Adoptar los criterios ambientales para la gestión contractual, que promueva la eficiencia y sostenibilidad de los recursos.</v>
          </cell>
        </row>
        <row r="52">
          <cell r="A52" t="str">
            <v>Promover buenas prácticas ambientales, consolidando la cultura ambiental de los funcionarios, sujetos de control y usuarios en general.</v>
          </cell>
        </row>
        <row r="53">
          <cell r="A53" t="str">
            <v>Controlar ó mitigar los impactos ambientales generados por las emisiones atmosféricas del parque automotor de la Contraloría.</v>
          </cell>
        </row>
        <row r="56">
          <cell r="A56" t="str">
            <v>Lista desplegable</v>
          </cell>
        </row>
        <row r="57">
          <cell r="A57" t="str">
            <v>DESPACHO DEL CONTRALOR</v>
          </cell>
        </row>
        <row r="58">
          <cell r="A58" t="str">
            <v>DIRECCIÓN DE APOYO AL DESPACHO</v>
          </cell>
        </row>
        <row r="59">
          <cell r="A59" t="str">
            <v>DIRECCIÓN DE PARTICIPACIÓN CIUDADANA Y DESARROLLO LOCAL</v>
          </cell>
        </row>
        <row r="60">
          <cell r="A60" t="str">
            <v>SUBDIRECCIÓN DE GESTIÓN LOCAL</v>
          </cell>
        </row>
        <row r="61">
          <cell r="A61" t="str">
            <v>GERENCIA LOCAL USAQUEN</v>
          </cell>
        </row>
        <row r="62">
          <cell r="A62" t="str">
            <v>GERENCIA LOCAL CHAPINERO</v>
          </cell>
        </row>
        <row r="63">
          <cell r="A63" t="str">
            <v>GERENCIA LOCAL SANTAFE</v>
          </cell>
        </row>
        <row r="64">
          <cell r="A64" t="str">
            <v>GERENCIA LOCAL SAN CRISTÓBAL</v>
          </cell>
        </row>
        <row r="65">
          <cell r="A65" t="str">
            <v>GERENCIA LOCAL USME</v>
          </cell>
        </row>
        <row r="66">
          <cell r="A66" t="str">
            <v>GERENCIA LOCAL TUNJUELITO</v>
          </cell>
        </row>
        <row r="67">
          <cell r="A67" t="str">
            <v>GERENCIA LOCAL BOSA</v>
          </cell>
        </row>
        <row r="68">
          <cell r="A68" t="str">
            <v>GERENCIA LOCAL KENNEDY</v>
          </cell>
        </row>
        <row r="69">
          <cell r="A69" t="str">
            <v>GERENCIA LOCAL FONTIBON</v>
          </cell>
        </row>
        <row r="70">
          <cell r="A70" t="str">
            <v>GERENCIA LOCAL ENGATIVA</v>
          </cell>
        </row>
        <row r="71">
          <cell r="A71" t="str">
            <v>GERENCIA LOCAL SUBA</v>
          </cell>
        </row>
        <row r="72">
          <cell r="A72" t="str">
            <v>GERENCIA LOCAL BARRIOS UNIDOS</v>
          </cell>
        </row>
        <row r="73">
          <cell r="A73" t="str">
            <v>GERENCIA LOCAL TEUSAQUILLO</v>
          </cell>
        </row>
        <row r="74">
          <cell r="A74" t="str">
            <v>GERENCIA LOCAL MARTIRES</v>
          </cell>
        </row>
        <row r="75">
          <cell r="A75" t="str">
            <v>GERENCIA LOCAL ANTONIO NARIÑO</v>
          </cell>
        </row>
        <row r="76">
          <cell r="A76" t="str">
            <v>GERENCIA LOCAL PUENTE ARANDA</v>
          </cell>
        </row>
        <row r="77">
          <cell r="A77" t="str">
            <v>GERENCIA LOCAL CANDELARIA</v>
          </cell>
        </row>
        <row r="78">
          <cell r="A78" t="str">
            <v>GERENCIA LOCAL RAFAEL URIBE</v>
          </cell>
        </row>
        <row r="79">
          <cell r="A79" t="str">
            <v>GERENCIA LOCAL CIUDAD BOLIVAR</v>
          </cell>
        </row>
        <row r="80">
          <cell r="A80" t="str">
            <v>GERENCIA LOCAL SUMAPAZ</v>
          </cell>
        </row>
        <row r="81">
          <cell r="A81" t="str">
            <v xml:space="preserve"> OFICINA DE CONTROL INTERNO</v>
          </cell>
        </row>
        <row r="82">
          <cell r="A82" t="str">
            <v>OFICINA DE ASUNTOS DISCIPLINARIOS</v>
          </cell>
        </row>
        <row r="83">
          <cell r="A83" t="str">
            <v>OFICINA ASESORA DE COMUNICACIONES</v>
          </cell>
        </row>
        <row r="84">
          <cell r="A84" t="str">
            <v>OFICINA ASESORA JURÍDICA</v>
          </cell>
        </row>
        <row r="85">
          <cell r="A85" t="str">
            <v>DIRECCIÓN DE REACCIÓN INMEDIATA</v>
          </cell>
        </row>
        <row r="86">
          <cell r="A86" t="str">
            <v>DESPACHO DEL CONTRALOR AUXILIAR</v>
          </cell>
        </row>
        <row r="87">
          <cell r="A87" t="str">
            <v>DIRECCIÓN DE PLANEACIÓN</v>
          </cell>
        </row>
        <row r="88">
          <cell r="A88" t="str">
            <v>SUBDIRECCIÓN DE ANÁLISIS, ESTADÍSTICAS E INDICADORES</v>
          </cell>
        </row>
        <row r="89">
          <cell r="A89" t="str">
            <v>DIRECCIÓN DE TECNOLOGÍAS DE LA INFORMACIÓN Y LAS COMUNICACIONES</v>
          </cell>
        </row>
        <row r="90">
          <cell r="A90" t="str">
            <v>DIRECCIÓN ADMINISTRATIVA Y FINANCIERA</v>
          </cell>
        </row>
        <row r="91">
          <cell r="A91" t="str">
            <v>SUBDIRECCIÓN FINANCIERA</v>
          </cell>
        </row>
        <row r="92">
          <cell r="A92" t="str">
            <v>ÁREA DE CONTABILIDAD</v>
          </cell>
        </row>
        <row r="93">
          <cell r="A93" t="str">
            <v xml:space="preserve"> ÁREA DE PRESUPUESTO</v>
          </cell>
        </row>
        <row r="94">
          <cell r="A94" t="str">
            <v>ÁREA DE TESORERÍA</v>
          </cell>
        </row>
        <row r="95">
          <cell r="A95" t="str">
            <v>SUBDIRECCIÓN DE SERVICIOS GENERALES</v>
          </cell>
        </row>
        <row r="96">
          <cell r="A96" t="str">
            <v>ÁREA DE ARCHIVO Y CORRESPONDENCIA</v>
          </cell>
        </row>
        <row r="97">
          <cell r="A97" t="str">
            <v>ÁREA DE TRANSPORTE</v>
          </cell>
        </row>
        <row r="98">
          <cell r="A98" t="str">
            <v>SUBDIRECCIÓN DE RECURSOS MATERIALES</v>
          </cell>
        </row>
        <row r="99">
          <cell r="A99" t="str">
            <v>ÁREA DE ALMACÉN</v>
          </cell>
        </row>
        <row r="100">
          <cell r="A100" t="str">
            <v>ÁREA DE INVENTARIOS</v>
          </cell>
        </row>
        <row r="101">
          <cell r="A101" t="str">
            <v>SUBDIRECCIÓN DE CONTRATACIÓN</v>
          </cell>
        </row>
        <row r="102">
          <cell r="A102" t="str">
            <v>DIRECCIÓN TALENTO HUMANO</v>
          </cell>
        </row>
        <row r="103">
          <cell r="A103" t="str">
            <v>SUBDIRECCIÓN DE BIENESTAR SOCIAL</v>
          </cell>
        </row>
        <row r="104">
          <cell r="A104" t="str">
            <v>GRUPO TÉCNICO DE SALUD OCUPACIONAL, SEGURIDAD INDUSTRIAL Y MEDIO AMBIENTE LABORAL</v>
          </cell>
        </row>
        <row r="105">
          <cell r="A105" t="str">
            <v xml:space="preserve"> SUBDIRECCIÓN DE GESTIÓN DEL TALENTO HUMANO</v>
          </cell>
        </row>
        <row r="106">
          <cell r="A106" t="str">
            <v>SUBDIRECCIÓN DE CARRERA ADMINISTRATIVA</v>
          </cell>
        </row>
        <row r="107">
          <cell r="A107" t="str">
            <v>SUBDIRECCIÓN DE CAPACITACIÓN Y COOPERACIÓN TÉCNICA</v>
          </cell>
        </row>
        <row r="108">
          <cell r="A108" t="str">
            <v>DIRECCIÓN SECTOR MOVILIDAD</v>
          </cell>
        </row>
        <row r="109">
          <cell r="A109" t="str">
            <v>SUBDIRECCIÓN DE FISCALIZACIÓN MOVILIDAD</v>
          </cell>
        </row>
        <row r="110">
          <cell r="A110" t="str">
            <v>SUBDIRECCIÓN DE FISCALIZACIÓN INFRAESTRUCTURA</v>
          </cell>
        </row>
        <row r="111">
          <cell r="A111" t="str">
            <v>DIRECCIÓN SECTOR DESARROLLO ECONÓMICO, INDUSTRIA Y TURISMO</v>
          </cell>
        </row>
        <row r="112">
          <cell r="A112" t="str">
            <v xml:space="preserve"> DIRECCIÓN SECTOR SALUD</v>
          </cell>
        </row>
        <row r="113">
          <cell r="A113" t="str">
            <v xml:space="preserve"> DIRECCIÓN SECTOR GOBIERNO</v>
          </cell>
        </row>
        <row r="114">
          <cell r="A114" t="str">
            <v>SUBDIRECCIÓN DE FISCALIZACIÓN GESTIÓN PÚBLICA Y EQUIDAD DE GENERO</v>
          </cell>
        </row>
        <row r="115">
          <cell r="A115" t="str">
            <v>SUBDIRECCIÓN DE FISCALIZACIÓN GOBIERNO, SEGURIDAD Y CONVIVENCIA</v>
          </cell>
        </row>
        <row r="116">
          <cell r="A116" t="str">
            <v>DIRECCIÓN SECTOR HÁBITAT Y AMBIENTE</v>
          </cell>
        </row>
        <row r="117">
          <cell r="A117" t="str">
            <v>SUBDIRECCIÓN DE FISCALIZACIÓN CONTROL URBANO</v>
          </cell>
        </row>
        <row r="118">
          <cell r="A118" t="str">
            <v>SUBDIRECCIÓN DE FISCALIZACIÓN HÁBITAT</v>
          </cell>
        </row>
        <row r="119">
          <cell r="A119" t="str">
            <v>UBDIRECCIÓN DE FISCALIZACIÓN AMBIENTE</v>
          </cell>
        </row>
        <row r="120">
          <cell r="A120" t="str">
            <v>DIRECCIÓN SECTOR EDUCACIÓN, CULTURA, RECREACIÓN Y DEPORTE</v>
          </cell>
        </row>
        <row r="121">
          <cell r="A121" t="str">
            <v>SUBDIRECCIÓN DE FISCALIZACIÓN CULTURA, RECREACIÓN Y DEPORTE</v>
          </cell>
        </row>
        <row r="122">
          <cell r="A122" t="str">
            <v>SUBDIRECCIÓN DE FISCALIZACIÓN EDUCACIÓN</v>
          </cell>
        </row>
        <row r="123">
          <cell r="A123" t="str">
            <v>DIRECCIÓN SECTOR HACIENDA</v>
          </cell>
        </row>
        <row r="124">
          <cell r="A124" t="str">
            <v>DIRECCIÓN DE ESTUDIOS DE ECONOMÍA Y POLÍTICA PÚBLICA</v>
          </cell>
        </row>
        <row r="125">
          <cell r="A125" t="str">
            <v>SUBDIRECCIÓN DE EVALUACIÓN DE POLÍTICAS PÚBLICAS</v>
          </cell>
        </row>
        <row r="126">
          <cell r="A126" t="str">
            <v>SUBDIRECCIÓN DE ESTUDIOS ECONÓMICOS Y FISCALES</v>
          </cell>
        </row>
        <row r="127">
          <cell r="A127" t="str">
            <v>SUBDIRECCIÓN DE ESTADÍSTICAS Y ANÁLISIS PRESUPUESTAL Y FINANCIERO</v>
          </cell>
        </row>
        <row r="128">
          <cell r="A128" t="str">
            <v>DIRECCIÓN DE RESPONSABILIDAD FISCAL Y JURISDICCIÓN COACTIVA</v>
          </cell>
        </row>
        <row r="129">
          <cell r="A129" t="str">
            <v>SUBDIRECCIÓN DEL PROCESO DE RESPONSABILIDAD FISCAL</v>
          </cell>
        </row>
        <row r="130">
          <cell r="A130" t="str">
            <v>SUBDIRECCIÓN DE JURISDICCIÓN COACTIVA</v>
          </cell>
        </row>
        <row r="131">
          <cell r="A131" t="str">
            <v xml:space="preserve"> DIRECCIÓN SECTOR DESARROLLO ECONÓMICO, INDUSTRIA Y TURISMO</v>
          </cell>
        </row>
        <row r="132">
          <cell r="A132" t="str">
            <v>DIRECCIÓN SECTOR INTEGRACIÓN SOCIAL</v>
          </cell>
        </row>
        <row r="133">
          <cell r="A133" t="str">
            <v>DIRECCIÓN SECTOR SERVICIOS PÚBLICOS</v>
          </cell>
        </row>
        <row r="134">
          <cell r="A134" t="str">
            <v>SUBDIRECCIÓN DE FISCALIZACIÓN</v>
          </cell>
        </row>
        <row r="135">
          <cell r="A135" t="str">
            <v>SUBDIRECCIÓN DE FISCALIZACIÓN</v>
          </cell>
        </row>
        <row r="136">
          <cell r="A136" t="str">
            <v>SUBDIRECCIÓN DE FISCALIZACIÓN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mp obj"/>
      <sheetName val="PLAN ACCION D E v 2.0 (2)"/>
      <sheetName val="PLAN ACCION D E v 1.0"/>
      <sheetName val="grafica programación"/>
      <sheetName val="grafica SGTO"/>
    </sheetNames>
    <sheetDataSet>
      <sheetData sheetId="0"/>
      <sheetData sheetId="1"/>
      <sheetData sheetId="2"/>
      <sheetData sheetId="3"/>
      <sheetData sheetId="4">
        <row r="7">
          <cell r="E7" t="str">
            <v>SATISFACTORIO</v>
          </cell>
          <cell r="F7" t="str">
            <v>ACEPTABLE</v>
          </cell>
          <cell r="G7" t="str">
            <v>MÍNIMO</v>
          </cell>
        </row>
        <row r="22">
          <cell r="E22">
            <v>33</v>
          </cell>
          <cell r="F22">
            <v>13</v>
          </cell>
          <cell r="G22">
            <v>13</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D679"/>
  <sheetViews>
    <sheetView zoomScale="78" workbookViewId="0">
      <selection activeCell="F5" sqref="F5"/>
    </sheetView>
  </sheetViews>
  <sheetFormatPr baseColWidth="10" defaultColWidth="11.28515625" defaultRowHeight="12.75" x14ac:dyDescent="0.2"/>
  <cols>
    <col min="1" max="12" width="11.28515625" customWidth="1"/>
    <col min="13" max="30" width="11.28515625" style="1" customWidth="1"/>
  </cols>
  <sheetData>
    <row r="1" spans="1:30" ht="20.25" x14ac:dyDescent="0.3">
      <c r="A1" s="16" t="s">
        <v>12</v>
      </c>
      <c r="B1" s="1"/>
      <c r="C1" s="1"/>
      <c r="D1" s="1"/>
      <c r="E1" s="1"/>
      <c r="F1" s="1"/>
      <c r="G1" s="1"/>
      <c r="H1" s="1"/>
      <c r="I1" s="1"/>
      <c r="J1" s="1"/>
      <c r="K1" s="1"/>
      <c r="L1" s="3" t="s">
        <v>1</v>
      </c>
      <c r="R1" s="9" t="s">
        <v>4</v>
      </c>
      <c r="S1" s="1" t="e">
        <f>+ROW(#REF!)</f>
        <v>#REF!</v>
      </c>
    </row>
    <row r="2" spans="1:30" x14ac:dyDescent="0.2">
      <c r="A2" s="1"/>
      <c r="B2" s="1"/>
      <c r="C2" s="1"/>
      <c r="D2" s="1"/>
      <c r="E2" s="1"/>
      <c r="F2" s="1"/>
      <c r="G2" s="1"/>
      <c r="H2" s="1"/>
      <c r="I2" s="1"/>
      <c r="J2" s="1"/>
      <c r="K2" s="1"/>
      <c r="L2" s="1"/>
      <c r="R2" s="1" t="s">
        <v>7</v>
      </c>
      <c r="S2" s="10" t="e">
        <f ca="1">+(YEAR(TODAY())-YEAR("1/1/2003"))*12+MONTH(TODAY())+S4-12</f>
        <v>#REF!</v>
      </c>
      <c r="T2" s="10" t="e">
        <f t="shared" ref="T2:AD2" ca="1" si="0">+S2+1</f>
        <v>#REF!</v>
      </c>
      <c r="U2" s="10" t="e">
        <f t="shared" ca="1" si="0"/>
        <v>#REF!</v>
      </c>
      <c r="V2" s="10" t="e">
        <f t="shared" ca="1" si="0"/>
        <v>#REF!</v>
      </c>
      <c r="W2" s="10" t="e">
        <f t="shared" ca="1" si="0"/>
        <v>#REF!</v>
      </c>
      <c r="X2" s="10" t="e">
        <f t="shared" ca="1" si="0"/>
        <v>#REF!</v>
      </c>
      <c r="Y2" s="10" t="e">
        <f t="shared" ca="1" si="0"/>
        <v>#REF!</v>
      </c>
      <c r="Z2" s="10" t="e">
        <f t="shared" ca="1" si="0"/>
        <v>#REF!</v>
      </c>
      <c r="AA2" s="10" t="e">
        <f t="shared" ca="1" si="0"/>
        <v>#REF!</v>
      </c>
      <c r="AB2" s="10" t="e">
        <f t="shared" ca="1" si="0"/>
        <v>#REF!</v>
      </c>
      <c r="AC2" s="10" t="e">
        <f t="shared" ca="1" si="0"/>
        <v>#REF!</v>
      </c>
      <c r="AD2" s="10" t="e">
        <f t="shared" ca="1" si="0"/>
        <v>#REF!</v>
      </c>
    </row>
    <row r="3" spans="1:30" x14ac:dyDescent="0.2">
      <c r="A3" s="1"/>
      <c r="B3" s="1"/>
      <c r="C3" s="1"/>
      <c r="D3" s="1"/>
      <c r="E3" s="1"/>
      <c r="F3" s="1"/>
      <c r="G3" s="1"/>
      <c r="H3" s="1"/>
      <c r="I3" s="1"/>
      <c r="J3" s="1"/>
      <c r="K3" s="1"/>
      <c r="L3" s="1"/>
      <c r="R3" s="1" t="s">
        <v>5</v>
      </c>
      <c r="S3" s="1" t="e">
        <f>+ROW(#REF!)</f>
        <v>#REF!</v>
      </c>
    </row>
    <row r="4" spans="1:30" x14ac:dyDescent="0.2">
      <c r="A4" s="1"/>
      <c r="B4" s="1"/>
      <c r="C4" s="1"/>
      <c r="D4" s="1"/>
      <c r="E4" s="1"/>
      <c r="F4" s="1"/>
      <c r="G4" s="1"/>
      <c r="H4" s="1"/>
      <c r="I4" s="1"/>
      <c r="J4" s="1"/>
      <c r="K4" s="1"/>
      <c r="L4" s="1"/>
      <c r="R4" s="9" t="s">
        <v>6</v>
      </c>
      <c r="S4" s="1" t="e">
        <f>+COLUMN(#REF!)-1</f>
        <v>#REF!</v>
      </c>
    </row>
    <row r="5" spans="1:30" x14ac:dyDescent="0.2">
      <c r="A5" s="7" t="s">
        <v>2</v>
      </c>
      <c r="B5" s="1"/>
      <c r="C5" s="8">
        <f ca="1">+TODAY()</f>
        <v>43510</v>
      </c>
      <c r="D5" s="1"/>
      <c r="E5" s="1"/>
      <c r="F5" s="1"/>
      <c r="G5" s="1"/>
      <c r="H5" s="1"/>
      <c r="I5" s="1"/>
      <c r="J5" s="1"/>
      <c r="K5" s="1"/>
      <c r="L5" s="1"/>
    </row>
    <row r="6" spans="1:30" x14ac:dyDescent="0.2">
      <c r="A6" s="1"/>
      <c r="B6" s="1"/>
      <c r="C6" s="1"/>
      <c r="D6" s="1"/>
      <c r="E6" s="1"/>
      <c r="F6" s="1"/>
      <c r="G6" s="1"/>
      <c r="H6" s="1"/>
      <c r="I6" s="1"/>
      <c r="J6" s="1"/>
      <c r="K6" s="1"/>
      <c r="L6" s="1"/>
      <c r="N6" s="2"/>
      <c r="O6" s="2"/>
      <c r="P6" s="2"/>
      <c r="Q6" s="2"/>
    </row>
    <row r="7" spans="1:30" x14ac:dyDescent="0.2">
      <c r="A7" s="1" t="s">
        <v>3</v>
      </c>
      <c r="B7" s="1"/>
      <c r="C7" s="1"/>
      <c r="D7" s="1"/>
      <c r="E7" s="1"/>
      <c r="F7" s="1"/>
      <c r="G7" s="1"/>
      <c r="H7" s="1"/>
      <c r="I7" s="1"/>
      <c r="J7" s="1"/>
      <c r="K7" s="1"/>
      <c r="L7" s="1"/>
      <c r="N7" s="2"/>
      <c r="O7" s="2"/>
      <c r="P7" s="2"/>
      <c r="Q7" s="2"/>
    </row>
    <row r="8" spans="1:30" s="12" customFormat="1" x14ac:dyDescent="0.2">
      <c r="A8" s="5" t="s">
        <v>8</v>
      </c>
      <c r="B8" s="4" t="e">
        <f t="shared" ref="B8:M8" ca="1" si="1">INDIRECT(ADDRESS($S$3,S2,1,,"Tablero"))</f>
        <v>#REF!</v>
      </c>
      <c r="C8" s="4" t="e">
        <f t="shared" ca="1" si="1"/>
        <v>#REF!</v>
      </c>
      <c r="D8" s="4" t="e">
        <f t="shared" ca="1" si="1"/>
        <v>#REF!</v>
      </c>
      <c r="E8" s="4" t="e">
        <f t="shared" ca="1" si="1"/>
        <v>#REF!</v>
      </c>
      <c r="F8" s="4" t="e">
        <f t="shared" ca="1" si="1"/>
        <v>#REF!</v>
      </c>
      <c r="G8" s="4" t="e">
        <f t="shared" ca="1" si="1"/>
        <v>#REF!</v>
      </c>
      <c r="H8" s="4" t="e">
        <f t="shared" ca="1" si="1"/>
        <v>#REF!</v>
      </c>
      <c r="I8" s="4" t="e">
        <f t="shared" ca="1" si="1"/>
        <v>#REF!</v>
      </c>
      <c r="J8" s="4" t="e">
        <f t="shared" ca="1" si="1"/>
        <v>#REF!</v>
      </c>
      <c r="K8" s="4" t="e">
        <f t="shared" ca="1" si="1"/>
        <v>#REF!</v>
      </c>
      <c r="L8" s="4" t="e">
        <f t="shared" ca="1" si="1"/>
        <v>#REF!</v>
      </c>
      <c r="M8" s="4" t="e">
        <f t="shared" ca="1" si="1"/>
        <v>#REF!</v>
      </c>
      <c r="N8" s="6"/>
      <c r="O8" s="6"/>
      <c r="P8" s="6"/>
      <c r="Q8" s="6"/>
      <c r="R8" s="11"/>
      <c r="S8" s="11"/>
      <c r="T8" s="11"/>
      <c r="U8" s="11"/>
      <c r="V8" s="11"/>
      <c r="W8" s="11"/>
      <c r="X8" s="11"/>
      <c r="Y8" s="11"/>
      <c r="Z8" s="11"/>
      <c r="AA8" s="11"/>
      <c r="AB8" s="11"/>
      <c r="AC8" s="11"/>
      <c r="AD8" s="11"/>
    </row>
    <row r="9" spans="1:30" s="12" customFormat="1" x14ac:dyDescent="0.2">
      <c r="A9" s="5" t="s">
        <v>9</v>
      </c>
      <c r="B9" s="13" t="e">
        <f t="shared" ref="B9:M9" ca="1" si="2">INDIRECT(ADDRESS($S$1,S2,1,,"Tablero"))</f>
        <v>#REF!</v>
      </c>
      <c r="C9" s="13" t="e">
        <f t="shared" ca="1" si="2"/>
        <v>#REF!</v>
      </c>
      <c r="D9" s="13" t="e">
        <f t="shared" ca="1" si="2"/>
        <v>#REF!</v>
      </c>
      <c r="E9" s="13" t="e">
        <f t="shared" ca="1" si="2"/>
        <v>#REF!</v>
      </c>
      <c r="F9" s="13" t="e">
        <f t="shared" ca="1" si="2"/>
        <v>#REF!</v>
      </c>
      <c r="G9" s="13" t="e">
        <f t="shared" ca="1" si="2"/>
        <v>#REF!</v>
      </c>
      <c r="H9" s="13" t="e">
        <f t="shared" ca="1" si="2"/>
        <v>#REF!</v>
      </c>
      <c r="I9" s="13" t="e">
        <f t="shared" ca="1" si="2"/>
        <v>#REF!</v>
      </c>
      <c r="J9" s="13" t="e">
        <f t="shared" ca="1" si="2"/>
        <v>#REF!</v>
      </c>
      <c r="K9" s="13" t="e">
        <f t="shared" ca="1" si="2"/>
        <v>#REF!</v>
      </c>
      <c r="L9" s="13" t="e">
        <f t="shared" ca="1" si="2"/>
        <v>#REF!</v>
      </c>
      <c r="M9" s="13" t="e">
        <f t="shared" ca="1" si="2"/>
        <v>#REF!</v>
      </c>
      <c r="N9" s="6"/>
      <c r="O9" s="6"/>
      <c r="P9" s="6"/>
      <c r="Q9" s="6"/>
      <c r="R9" s="11"/>
      <c r="S9" s="11"/>
      <c r="T9" s="11"/>
      <c r="U9" s="11"/>
      <c r="V9" s="11"/>
      <c r="W9" s="11"/>
      <c r="X9" s="11"/>
      <c r="Y9" s="11"/>
      <c r="Z9" s="11"/>
      <c r="AA9" s="11"/>
      <c r="AB9" s="11"/>
      <c r="AC9" s="11"/>
      <c r="AD9" s="11"/>
    </row>
    <row r="10" spans="1:30" x14ac:dyDescent="0.2">
      <c r="A10" s="14" t="s">
        <v>10</v>
      </c>
      <c r="B10" s="17">
        <v>0.6</v>
      </c>
      <c r="C10" s="15">
        <f>+$B$10</f>
        <v>0.6</v>
      </c>
      <c r="D10" s="15">
        <f t="shared" ref="D10:M10" si="3">+$B$10</f>
        <v>0.6</v>
      </c>
      <c r="E10" s="15">
        <f t="shared" si="3"/>
        <v>0.6</v>
      </c>
      <c r="F10" s="15">
        <f t="shared" si="3"/>
        <v>0.6</v>
      </c>
      <c r="G10" s="15">
        <f t="shared" si="3"/>
        <v>0.6</v>
      </c>
      <c r="H10" s="15">
        <f t="shared" si="3"/>
        <v>0.6</v>
      </c>
      <c r="I10" s="15">
        <f t="shared" si="3"/>
        <v>0.6</v>
      </c>
      <c r="J10" s="15">
        <f t="shared" si="3"/>
        <v>0.6</v>
      </c>
      <c r="K10" s="15">
        <f t="shared" si="3"/>
        <v>0.6</v>
      </c>
      <c r="L10" s="15">
        <f t="shared" si="3"/>
        <v>0.6</v>
      </c>
      <c r="M10" s="15">
        <f t="shared" si="3"/>
        <v>0.6</v>
      </c>
      <c r="N10" s="2"/>
      <c r="O10" s="2"/>
      <c r="P10" s="2"/>
      <c r="Q10" s="2"/>
    </row>
    <row r="11" spans="1:30" x14ac:dyDescent="0.2">
      <c r="A11" s="14" t="s">
        <v>11</v>
      </c>
      <c r="B11" s="17">
        <v>0.8</v>
      </c>
      <c r="C11" s="15">
        <f>+$B$11</f>
        <v>0.8</v>
      </c>
      <c r="D11" s="15">
        <f t="shared" ref="D11:M11" si="4">+$B$11</f>
        <v>0.8</v>
      </c>
      <c r="E11" s="15">
        <f t="shared" si="4"/>
        <v>0.8</v>
      </c>
      <c r="F11" s="15">
        <f t="shared" si="4"/>
        <v>0.8</v>
      </c>
      <c r="G11" s="15">
        <f t="shared" si="4"/>
        <v>0.8</v>
      </c>
      <c r="H11" s="15">
        <f t="shared" si="4"/>
        <v>0.8</v>
      </c>
      <c r="I11" s="15">
        <f t="shared" si="4"/>
        <v>0.8</v>
      </c>
      <c r="J11" s="15">
        <f t="shared" si="4"/>
        <v>0.8</v>
      </c>
      <c r="K11" s="15">
        <f t="shared" si="4"/>
        <v>0.8</v>
      </c>
      <c r="L11" s="15">
        <f t="shared" si="4"/>
        <v>0.8</v>
      </c>
      <c r="M11" s="15">
        <f t="shared" si="4"/>
        <v>0.8</v>
      </c>
      <c r="N11" s="2"/>
      <c r="O11" s="2"/>
      <c r="P11" s="2"/>
      <c r="Q11" s="2"/>
    </row>
    <row r="12" spans="1:30" x14ac:dyDescent="0.2">
      <c r="A12" s="1"/>
      <c r="B12" s="1"/>
      <c r="C12" s="1"/>
      <c r="D12" s="1"/>
      <c r="E12" s="1"/>
      <c r="F12" s="1"/>
      <c r="G12" s="1"/>
      <c r="H12" s="1"/>
      <c r="I12" s="1"/>
      <c r="J12" s="1"/>
      <c r="K12" s="1"/>
      <c r="L12" s="1"/>
      <c r="N12" s="2"/>
      <c r="O12" s="2"/>
      <c r="P12" s="2"/>
      <c r="Q12" s="2"/>
    </row>
    <row r="13" spans="1:30" x14ac:dyDescent="0.2">
      <c r="A13" s="1"/>
      <c r="B13" s="1"/>
      <c r="C13" s="1"/>
      <c r="D13" s="1"/>
      <c r="E13" s="1"/>
      <c r="F13" s="1"/>
      <c r="G13" s="1"/>
      <c r="H13" s="1"/>
      <c r="I13" s="1"/>
      <c r="J13" s="1"/>
      <c r="K13" s="1"/>
      <c r="L13" s="1"/>
      <c r="N13" s="2"/>
      <c r="O13" s="2"/>
      <c r="P13" s="2"/>
      <c r="Q13" s="2"/>
    </row>
    <row r="14" spans="1:30" x14ac:dyDescent="0.2">
      <c r="A14" s="1"/>
      <c r="B14" s="1"/>
      <c r="C14" s="1"/>
      <c r="D14" s="1"/>
      <c r="E14" s="1"/>
      <c r="F14" s="1"/>
      <c r="G14" s="1"/>
      <c r="H14" s="1"/>
      <c r="I14" s="1"/>
      <c r="J14" s="1"/>
      <c r="K14" s="1"/>
      <c r="L14" s="1"/>
      <c r="N14" s="2"/>
      <c r="O14" s="2"/>
      <c r="P14" s="2"/>
      <c r="Q14" s="2"/>
    </row>
    <row r="15" spans="1:30" ht="13.5" customHeight="1" x14ac:dyDescent="0.2">
      <c r="A15" s="1"/>
      <c r="B15" s="1"/>
      <c r="C15" s="1"/>
      <c r="D15" s="1"/>
      <c r="E15" s="1"/>
      <c r="F15" s="1"/>
      <c r="G15" s="1"/>
      <c r="H15" s="1"/>
      <c r="I15" s="1"/>
      <c r="J15" s="1"/>
      <c r="K15" s="1"/>
      <c r="L15" s="1"/>
      <c r="N15" s="2"/>
      <c r="O15" s="2"/>
      <c r="P15" s="2"/>
      <c r="Q15" s="2"/>
    </row>
    <row r="16" spans="1:30" x14ac:dyDescent="0.2">
      <c r="A16" s="1"/>
      <c r="B16" s="1"/>
      <c r="C16" s="1"/>
      <c r="D16" s="1"/>
      <c r="E16" s="1"/>
      <c r="F16" s="1"/>
      <c r="G16" s="1"/>
      <c r="H16" s="1"/>
      <c r="I16" s="1"/>
      <c r="J16" s="1"/>
      <c r="K16" s="1"/>
      <c r="L16" s="1"/>
      <c r="N16" s="2"/>
      <c r="O16" s="2"/>
      <c r="P16" s="2"/>
      <c r="Q16" s="2"/>
    </row>
    <row r="17" spans="1:17" x14ac:dyDescent="0.2">
      <c r="A17" s="1"/>
      <c r="B17" s="1"/>
      <c r="C17" s="1"/>
      <c r="D17" s="1"/>
      <c r="E17" s="1"/>
      <c r="F17" s="1"/>
      <c r="G17" s="1"/>
      <c r="H17" s="1"/>
      <c r="I17" s="1"/>
      <c r="J17" s="1"/>
      <c r="K17" s="1"/>
      <c r="L17" s="1"/>
      <c r="N17" s="2"/>
      <c r="O17" s="2"/>
      <c r="P17" s="2"/>
      <c r="Q17" s="2"/>
    </row>
    <row r="18" spans="1:17" x14ac:dyDescent="0.2">
      <c r="A18" s="1"/>
      <c r="B18" s="1"/>
      <c r="C18" s="1"/>
      <c r="D18" s="1"/>
      <c r="E18" s="1"/>
      <c r="F18" s="1"/>
      <c r="G18" s="1"/>
      <c r="H18" s="1"/>
      <c r="I18" s="1"/>
      <c r="J18" s="1"/>
      <c r="K18" s="1"/>
      <c r="L18" s="1"/>
      <c r="N18" s="2"/>
      <c r="O18" s="2"/>
      <c r="P18" s="2"/>
      <c r="Q18" s="2"/>
    </row>
    <row r="19" spans="1:17" x14ac:dyDescent="0.2">
      <c r="A19" s="1"/>
      <c r="B19" s="1"/>
      <c r="C19" s="1"/>
      <c r="D19" s="1"/>
      <c r="E19" s="1"/>
      <c r="F19" s="1"/>
      <c r="G19" s="1"/>
      <c r="H19" s="1"/>
      <c r="I19" s="1"/>
      <c r="J19" s="1"/>
      <c r="K19" s="1"/>
      <c r="L19" s="1"/>
      <c r="N19" s="2"/>
      <c r="O19" s="2"/>
      <c r="P19" s="2"/>
      <c r="Q19" s="2"/>
    </row>
    <row r="20" spans="1:17" x14ac:dyDescent="0.2">
      <c r="A20" s="1"/>
      <c r="B20" s="1"/>
      <c r="C20" s="1"/>
      <c r="D20" s="1"/>
      <c r="E20" s="1"/>
      <c r="F20" s="1"/>
      <c r="G20" s="1"/>
      <c r="H20" s="1"/>
      <c r="I20" s="1"/>
      <c r="J20" s="1"/>
      <c r="K20" s="1"/>
      <c r="L20" s="1"/>
      <c r="N20" s="2"/>
      <c r="O20" s="2"/>
      <c r="P20" s="2"/>
      <c r="Q20" s="2"/>
    </row>
    <row r="21" spans="1:17" x14ac:dyDescent="0.2">
      <c r="A21" s="1"/>
      <c r="B21" s="1"/>
      <c r="C21" s="1"/>
      <c r="D21" s="1"/>
      <c r="E21" s="1"/>
      <c r="F21" s="1"/>
      <c r="G21" s="1"/>
      <c r="H21" s="1"/>
      <c r="I21" s="1"/>
      <c r="J21" s="1"/>
      <c r="K21" s="1"/>
      <c r="L21" s="1"/>
    </row>
    <row r="22" spans="1:17" x14ac:dyDescent="0.2">
      <c r="A22" s="1"/>
      <c r="B22" s="1"/>
      <c r="C22" s="1"/>
      <c r="D22" s="1"/>
      <c r="E22" s="1"/>
      <c r="F22" s="1"/>
      <c r="G22" s="1"/>
      <c r="H22" s="1"/>
      <c r="I22" s="1"/>
      <c r="J22" s="1"/>
      <c r="K22" s="1"/>
      <c r="L22" s="1"/>
    </row>
    <row r="23" spans="1:17" x14ac:dyDescent="0.2">
      <c r="A23" s="1"/>
      <c r="B23" s="1"/>
      <c r="C23" s="1"/>
      <c r="D23" s="1"/>
      <c r="E23" s="1"/>
      <c r="F23" s="1"/>
      <c r="G23" s="1"/>
      <c r="H23" s="1"/>
      <c r="I23" s="1"/>
      <c r="J23" s="1"/>
      <c r="K23" s="1"/>
      <c r="L23" s="1"/>
    </row>
    <row r="24" spans="1:17" s="2" customFormat="1" x14ac:dyDescent="0.2"/>
    <row r="25" spans="1:17" s="2" customFormat="1" x14ac:dyDescent="0.2"/>
    <row r="26" spans="1:17" s="2" customFormat="1" x14ac:dyDescent="0.2"/>
    <row r="27" spans="1:17" s="2" customFormat="1" x14ac:dyDescent="0.2"/>
    <row r="28" spans="1:17" s="2" customFormat="1" x14ac:dyDescent="0.2"/>
    <row r="29" spans="1:17" s="2" customFormat="1" x14ac:dyDescent="0.2"/>
    <row r="30" spans="1:17" s="2" customFormat="1" x14ac:dyDescent="0.2"/>
    <row r="31" spans="1:17" s="2" customFormat="1" x14ac:dyDescent="0.2"/>
    <row r="32" spans="1:17" s="2" customFormat="1" x14ac:dyDescent="0.2"/>
    <row r="33" spans="1:1" s="2" customFormat="1" x14ac:dyDescent="0.2"/>
    <row r="34" spans="1:1" s="2" customFormat="1" x14ac:dyDescent="0.2"/>
    <row r="35" spans="1:1" s="1" customFormat="1" x14ac:dyDescent="0.2"/>
    <row r="36" spans="1:1" s="1" customFormat="1" x14ac:dyDescent="0.2">
      <c r="A36" s="18" t="s">
        <v>13</v>
      </c>
    </row>
    <row r="37" spans="1:1" s="1" customFormat="1" x14ac:dyDescent="0.2"/>
    <row r="38" spans="1:1" s="1" customFormat="1" x14ac:dyDescent="0.2"/>
    <row r="39" spans="1:1" s="1" customFormat="1" x14ac:dyDescent="0.2"/>
    <row r="40" spans="1:1" s="1" customFormat="1" x14ac:dyDescent="0.2"/>
    <row r="41" spans="1:1" s="1" customFormat="1" x14ac:dyDescent="0.2"/>
    <row r="42" spans="1:1" s="1" customFormat="1" x14ac:dyDescent="0.2"/>
    <row r="43" spans="1:1" s="1" customFormat="1" x14ac:dyDescent="0.2"/>
    <row r="44" spans="1:1" s="1" customFormat="1" x14ac:dyDescent="0.2"/>
    <row r="45" spans="1:1" s="1" customFormat="1" x14ac:dyDescent="0.2"/>
    <row r="46" spans="1:1" s="1" customFormat="1" x14ac:dyDescent="0.2"/>
    <row r="47" spans="1:1" s="1" customFormat="1" x14ac:dyDescent="0.2"/>
    <row r="48" spans="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row r="608" s="1" customFormat="1" x14ac:dyDescent="0.2"/>
    <row r="609" s="1" customFormat="1" x14ac:dyDescent="0.2"/>
    <row r="610" s="1" customFormat="1" x14ac:dyDescent="0.2"/>
    <row r="611" s="1" customFormat="1" x14ac:dyDescent="0.2"/>
    <row r="612" s="1" customFormat="1" x14ac:dyDescent="0.2"/>
    <row r="613" s="1" customFormat="1" x14ac:dyDescent="0.2"/>
    <row r="614" s="1" customFormat="1" x14ac:dyDescent="0.2"/>
    <row r="615" s="1" customFormat="1" x14ac:dyDescent="0.2"/>
    <row r="616" s="1" customFormat="1" x14ac:dyDescent="0.2"/>
    <row r="617" s="1" customFormat="1" x14ac:dyDescent="0.2"/>
    <row r="618" s="1" customFormat="1" x14ac:dyDescent="0.2"/>
    <row r="619" s="1" customFormat="1" x14ac:dyDescent="0.2"/>
    <row r="620" s="1" customFormat="1" x14ac:dyDescent="0.2"/>
    <row r="621" s="1" customFormat="1" x14ac:dyDescent="0.2"/>
    <row r="622" s="1" customFormat="1" x14ac:dyDescent="0.2"/>
    <row r="623" s="1" customFormat="1" x14ac:dyDescent="0.2"/>
    <row r="624" s="1" customFormat="1" x14ac:dyDescent="0.2"/>
    <row r="625" s="1" customFormat="1" x14ac:dyDescent="0.2"/>
    <row r="626" s="1" customFormat="1" x14ac:dyDescent="0.2"/>
    <row r="627" s="1" customFormat="1" x14ac:dyDescent="0.2"/>
    <row r="628" s="1" customFormat="1" x14ac:dyDescent="0.2"/>
    <row r="629" s="1" customFormat="1" x14ac:dyDescent="0.2"/>
    <row r="630" s="1" customFormat="1" x14ac:dyDescent="0.2"/>
    <row r="631" s="1" customFormat="1" x14ac:dyDescent="0.2"/>
    <row r="632" s="1" customFormat="1" x14ac:dyDescent="0.2"/>
    <row r="633" s="1" customFormat="1" x14ac:dyDescent="0.2"/>
    <row r="634" s="1" customFormat="1" x14ac:dyDescent="0.2"/>
    <row r="635" s="1" customFormat="1" x14ac:dyDescent="0.2"/>
    <row r="636" s="1" customFormat="1" x14ac:dyDescent="0.2"/>
    <row r="637" s="1" customFormat="1" x14ac:dyDescent="0.2"/>
    <row r="638" s="1" customFormat="1" x14ac:dyDescent="0.2"/>
    <row r="639" s="1" customFormat="1" x14ac:dyDescent="0.2"/>
    <row r="640" s="1" customFormat="1" x14ac:dyDescent="0.2"/>
    <row r="641" s="1" customFormat="1" x14ac:dyDescent="0.2"/>
    <row r="642" s="1" customFormat="1" x14ac:dyDescent="0.2"/>
    <row r="643" s="1" customFormat="1" x14ac:dyDescent="0.2"/>
    <row r="644" s="1" customFormat="1" x14ac:dyDescent="0.2"/>
    <row r="645" s="1" customFormat="1" x14ac:dyDescent="0.2"/>
    <row r="646" s="1" customFormat="1" x14ac:dyDescent="0.2"/>
    <row r="647" s="1" customFormat="1" x14ac:dyDescent="0.2"/>
    <row r="648" s="1" customFormat="1" x14ac:dyDescent="0.2"/>
    <row r="649" s="1" customFormat="1" x14ac:dyDescent="0.2"/>
    <row r="650" s="1" customFormat="1" x14ac:dyDescent="0.2"/>
    <row r="651" s="1" customFormat="1" x14ac:dyDescent="0.2"/>
    <row r="652" s="1" customFormat="1" x14ac:dyDescent="0.2"/>
    <row r="653" s="1" customFormat="1" x14ac:dyDescent="0.2"/>
    <row r="654" s="1" customFormat="1" x14ac:dyDescent="0.2"/>
    <row r="655" s="1" customFormat="1" x14ac:dyDescent="0.2"/>
    <row r="656" s="1" customFormat="1" x14ac:dyDescent="0.2"/>
    <row r="657" s="1" customFormat="1" x14ac:dyDescent="0.2"/>
    <row r="658" s="1" customFormat="1" x14ac:dyDescent="0.2"/>
    <row r="659" s="1" customFormat="1" x14ac:dyDescent="0.2"/>
    <row r="660" s="1" customFormat="1" x14ac:dyDescent="0.2"/>
    <row r="661" s="1" customFormat="1" x14ac:dyDescent="0.2"/>
    <row r="662" s="1" customFormat="1" x14ac:dyDescent="0.2"/>
    <row r="663" s="1" customFormat="1" x14ac:dyDescent="0.2"/>
    <row r="664" s="1" customFormat="1" x14ac:dyDescent="0.2"/>
    <row r="665" s="1" customFormat="1" x14ac:dyDescent="0.2"/>
    <row r="666" s="1" customFormat="1" x14ac:dyDescent="0.2"/>
    <row r="667" s="1" customFormat="1" x14ac:dyDescent="0.2"/>
    <row r="668" s="1" customFormat="1" x14ac:dyDescent="0.2"/>
    <row r="669" s="1" customFormat="1" x14ac:dyDescent="0.2"/>
    <row r="670" s="1" customFormat="1" x14ac:dyDescent="0.2"/>
    <row r="671" s="1" customFormat="1" x14ac:dyDescent="0.2"/>
    <row r="672" s="1" customFormat="1" x14ac:dyDescent="0.2"/>
    <row r="673" s="1" customFormat="1" x14ac:dyDescent="0.2"/>
    <row r="674" s="1" customFormat="1" x14ac:dyDescent="0.2"/>
    <row r="675" s="1" customFormat="1" x14ac:dyDescent="0.2"/>
    <row r="676" s="1" customFormat="1" x14ac:dyDescent="0.2"/>
    <row r="677" s="1" customFormat="1" x14ac:dyDescent="0.2"/>
    <row r="678" s="1" customFormat="1" x14ac:dyDescent="0.2"/>
    <row r="679" s="1" customFormat="1" x14ac:dyDescent="0.2"/>
  </sheetData>
  <phoneticPr fontId="3" type="noConversion"/>
  <hyperlinks>
    <hyperlink ref="L1" location="'Indice Indicadores'!A1" display="INDICE DE INDICADORES"/>
  </hyperlinks>
  <printOptions horizontalCentered="1" verticalCentered="1"/>
  <pageMargins left="0.59055118110236227" right="0.59055118110236227" top="0.59055118110236227" bottom="0.59055118110236227" header="0" footer="0"/>
  <pageSetup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83"/>
  <sheetViews>
    <sheetView tabSelected="1" view="pageBreakPreview" zoomScale="70" zoomScaleNormal="100" zoomScaleSheetLayoutView="70" zoomScalePageLayoutView="70" workbookViewId="0">
      <selection activeCell="F80" sqref="F80"/>
    </sheetView>
  </sheetViews>
  <sheetFormatPr baseColWidth="10" defaultRowHeight="85.5" customHeight="1" x14ac:dyDescent="0.2"/>
  <cols>
    <col min="1" max="1" width="4.5703125" style="24" customWidth="1"/>
    <col min="2" max="2" width="8.5703125" style="20" customWidth="1"/>
    <col min="3" max="3" width="10.5703125" style="20" customWidth="1"/>
    <col min="4" max="4" width="16.28515625" style="20" customWidth="1"/>
    <col min="5" max="5" width="15.5703125" style="20" customWidth="1"/>
    <col min="6" max="6" width="38.7109375" style="20" customWidth="1"/>
    <col min="7" max="7" width="11.7109375" style="20" customWidth="1"/>
    <col min="8" max="8" width="12.5703125" style="24" customWidth="1"/>
    <col min="9" max="9" width="23.42578125" style="189" customWidth="1"/>
    <col min="10" max="10" width="23.42578125" style="20" customWidth="1"/>
    <col min="11" max="11" width="28.42578125" style="24" customWidth="1"/>
    <col min="12" max="12" width="10.5703125" style="20" customWidth="1"/>
    <col min="13" max="13" width="11" style="20" customWidth="1"/>
    <col min="14" max="14" width="9.140625" style="190" customWidth="1"/>
    <col min="15" max="17" width="6.85546875" style="24" customWidth="1"/>
    <col min="18" max="18" width="6.85546875" style="25" customWidth="1"/>
    <col min="19" max="19" width="23" style="25" hidden="1" customWidth="1"/>
    <col min="20" max="30" width="8.7109375" style="25" hidden="1" customWidth="1"/>
    <col min="31" max="31" width="12" style="25" hidden="1" customWidth="1"/>
    <col min="32" max="32" width="17.42578125" style="20" hidden="1" customWidth="1"/>
    <col min="33" max="33" width="34.28515625" style="20" hidden="1" customWidth="1"/>
    <col min="34" max="34" width="5.7109375" style="20" hidden="1" customWidth="1"/>
    <col min="35" max="35" width="14.28515625" style="20" hidden="1" customWidth="1"/>
    <col min="36" max="36" width="16" style="20" hidden="1" customWidth="1"/>
    <col min="37" max="37" width="12.7109375" style="20" hidden="1" customWidth="1"/>
    <col min="38" max="256" width="11.42578125" style="20"/>
    <col min="257" max="257" width="4.5703125" style="20" customWidth="1"/>
    <col min="258" max="258" width="7" style="20" customWidth="1"/>
    <col min="259" max="259" width="10.5703125" style="20" customWidth="1"/>
    <col min="260" max="260" width="11.5703125" style="20" customWidth="1"/>
    <col min="261" max="261" width="14.85546875" style="20" customWidth="1"/>
    <col min="262" max="262" width="38.7109375" style="20" customWidth="1"/>
    <col min="263" max="263" width="11.7109375" style="20" customWidth="1"/>
    <col min="264" max="264" width="12.5703125" style="20" customWidth="1"/>
    <col min="265" max="265" width="20.5703125" style="20" customWidth="1"/>
    <col min="266" max="266" width="20.140625" style="20" customWidth="1"/>
    <col min="267" max="267" width="19.5703125" style="20" customWidth="1"/>
    <col min="268" max="268" width="10.5703125" style="20" customWidth="1"/>
    <col min="269" max="269" width="11" style="20" customWidth="1"/>
    <col min="270" max="270" width="9.140625" style="20" customWidth="1"/>
    <col min="271" max="274" width="6.85546875" style="20" customWidth="1"/>
    <col min="275" max="293" width="0" style="20" hidden="1" customWidth="1"/>
    <col min="294" max="512" width="11.42578125" style="20"/>
    <col min="513" max="513" width="4.5703125" style="20" customWidth="1"/>
    <col min="514" max="514" width="7" style="20" customWidth="1"/>
    <col min="515" max="515" width="10.5703125" style="20" customWidth="1"/>
    <col min="516" max="516" width="11.5703125" style="20" customWidth="1"/>
    <col min="517" max="517" width="14.85546875" style="20" customWidth="1"/>
    <col min="518" max="518" width="38.7109375" style="20" customWidth="1"/>
    <col min="519" max="519" width="11.7109375" style="20" customWidth="1"/>
    <col min="520" max="520" width="12.5703125" style="20" customWidth="1"/>
    <col min="521" max="521" width="20.5703125" style="20" customWidth="1"/>
    <col min="522" max="522" width="20.140625" style="20" customWidth="1"/>
    <col min="523" max="523" width="19.5703125" style="20" customWidth="1"/>
    <col min="524" max="524" width="10.5703125" style="20" customWidth="1"/>
    <col min="525" max="525" width="11" style="20" customWidth="1"/>
    <col min="526" max="526" width="9.140625" style="20" customWidth="1"/>
    <col min="527" max="530" width="6.85546875" style="20" customWidth="1"/>
    <col min="531" max="549" width="0" style="20" hidden="1" customWidth="1"/>
    <col min="550" max="768" width="11.42578125" style="20"/>
    <col min="769" max="769" width="4.5703125" style="20" customWidth="1"/>
    <col min="770" max="770" width="7" style="20" customWidth="1"/>
    <col min="771" max="771" width="10.5703125" style="20" customWidth="1"/>
    <col min="772" max="772" width="11.5703125" style="20" customWidth="1"/>
    <col min="773" max="773" width="14.85546875" style="20" customWidth="1"/>
    <col min="774" max="774" width="38.7109375" style="20" customWidth="1"/>
    <col min="775" max="775" width="11.7109375" style="20" customWidth="1"/>
    <col min="776" max="776" width="12.5703125" style="20" customWidth="1"/>
    <col min="777" max="777" width="20.5703125" style="20" customWidth="1"/>
    <col min="778" max="778" width="20.140625" style="20" customWidth="1"/>
    <col min="779" max="779" width="19.5703125" style="20" customWidth="1"/>
    <col min="780" max="780" width="10.5703125" style="20" customWidth="1"/>
    <col min="781" max="781" width="11" style="20" customWidth="1"/>
    <col min="782" max="782" width="9.140625" style="20" customWidth="1"/>
    <col min="783" max="786" width="6.85546875" style="20" customWidth="1"/>
    <col min="787" max="805" width="0" style="20" hidden="1" customWidth="1"/>
    <col min="806" max="1024" width="11.42578125" style="20"/>
    <col min="1025" max="1025" width="4.5703125" style="20" customWidth="1"/>
    <col min="1026" max="1026" width="7" style="20" customWidth="1"/>
    <col min="1027" max="1027" width="10.5703125" style="20" customWidth="1"/>
    <col min="1028" max="1028" width="11.5703125" style="20" customWidth="1"/>
    <col min="1029" max="1029" width="14.85546875" style="20" customWidth="1"/>
    <col min="1030" max="1030" width="38.7109375" style="20" customWidth="1"/>
    <col min="1031" max="1031" width="11.7109375" style="20" customWidth="1"/>
    <col min="1032" max="1032" width="12.5703125" style="20" customWidth="1"/>
    <col min="1033" max="1033" width="20.5703125" style="20" customWidth="1"/>
    <col min="1034" max="1034" width="20.140625" style="20" customWidth="1"/>
    <col min="1035" max="1035" width="19.5703125" style="20" customWidth="1"/>
    <col min="1036" max="1036" width="10.5703125" style="20" customWidth="1"/>
    <col min="1037" max="1037" width="11" style="20" customWidth="1"/>
    <col min="1038" max="1038" width="9.140625" style="20" customWidth="1"/>
    <col min="1039" max="1042" width="6.85546875" style="20" customWidth="1"/>
    <col min="1043" max="1061" width="0" style="20" hidden="1" customWidth="1"/>
    <col min="1062" max="1280" width="11.42578125" style="20"/>
    <col min="1281" max="1281" width="4.5703125" style="20" customWidth="1"/>
    <col min="1282" max="1282" width="7" style="20" customWidth="1"/>
    <col min="1283" max="1283" width="10.5703125" style="20" customWidth="1"/>
    <col min="1284" max="1284" width="11.5703125" style="20" customWidth="1"/>
    <col min="1285" max="1285" width="14.85546875" style="20" customWidth="1"/>
    <col min="1286" max="1286" width="38.7109375" style="20" customWidth="1"/>
    <col min="1287" max="1287" width="11.7109375" style="20" customWidth="1"/>
    <col min="1288" max="1288" width="12.5703125" style="20" customWidth="1"/>
    <col min="1289" max="1289" width="20.5703125" style="20" customWidth="1"/>
    <col min="1290" max="1290" width="20.140625" style="20" customWidth="1"/>
    <col min="1291" max="1291" width="19.5703125" style="20" customWidth="1"/>
    <col min="1292" max="1292" width="10.5703125" style="20" customWidth="1"/>
    <col min="1293" max="1293" width="11" style="20" customWidth="1"/>
    <col min="1294" max="1294" width="9.140625" style="20" customWidth="1"/>
    <col min="1295" max="1298" width="6.85546875" style="20" customWidth="1"/>
    <col min="1299" max="1317" width="0" style="20" hidden="1" customWidth="1"/>
    <col min="1318" max="1536" width="11.42578125" style="20"/>
    <col min="1537" max="1537" width="4.5703125" style="20" customWidth="1"/>
    <col min="1538" max="1538" width="7" style="20" customWidth="1"/>
    <col min="1539" max="1539" width="10.5703125" style="20" customWidth="1"/>
    <col min="1540" max="1540" width="11.5703125" style="20" customWidth="1"/>
    <col min="1541" max="1541" width="14.85546875" style="20" customWidth="1"/>
    <col min="1542" max="1542" width="38.7109375" style="20" customWidth="1"/>
    <col min="1543" max="1543" width="11.7109375" style="20" customWidth="1"/>
    <col min="1544" max="1544" width="12.5703125" style="20" customWidth="1"/>
    <col min="1545" max="1545" width="20.5703125" style="20" customWidth="1"/>
    <col min="1546" max="1546" width="20.140625" style="20" customWidth="1"/>
    <col min="1547" max="1547" width="19.5703125" style="20" customWidth="1"/>
    <col min="1548" max="1548" width="10.5703125" style="20" customWidth="1"/>
    <col min="1549" max="1549" width="11" style="20" customWidth="1"/>
    <col min="1550" max="1550" width="9.140625" style="20" customWidth="1"/>
    <col min="1551" max="1554" width="6.85546875" style="20" customWidth="1"/>
    <col min="1555" max="1573" width="0" style="20" hidden="1" customWidth="1"/>
    <col min="1574" max="1792" width="11.42578125" style="20"/>
    <col min="1793" max="1793" width="4.5703125" style="20" customWidth="1"/>
    <col min="1794" max="1794" width="7" style="20" customWidth="1"/>
    <col min="1795" max="1795" width="10.5703125" style="20" customWidth="1"/>
    <col min="1796" max="1796" width="11.5703125" style="20" customWidth="1"/>
    <col min="1797" max="1797" width="14.85546875" style="20" customWidth="1"/>
    <col min="1798" max="1798" width="38.7109375" style="20" customWidth="1"/>
    <col min="1799" max="1799" width="11.7109375" style="20" customWidth="1"/>
    <col min="1800" max="1800" width="12.5703125" style="20" customWidth="1"/>
    <col min="1801" max="1801" width="20.5703125" style="20" customWidth="1"/>
    <col min="1802" max="1802" width="20.140625" style="20" customWidth="1"/>
    <col min="1803" max="1803" width="19.5703125" style="20" customWidth="1"/>
    <col min="1804" max="1804" width="10.5703125" style="20" customWidth="1"/>
    <col min="1805" max="1805" width="11" style="20" customWidth="1"/>
    <col min="1806" max="1806" width="9.140625" style="20" customWidth="1"/>
    <col min="1807" max="1810" width="6.85546875" style="20" customWidth="1"/>
    <col min="1811" max="1829" width="0" style="20" hidden="1" customWidth="1"/>
    <col min="1830" max="2048" width="11.42578125" style="20"/>
    <col min="2049" max="2049" width="4.5703125" style="20" customWidth="1"/>
    <col min="2050" max="2050" width="7" style="20" customWidth="1"/>
    <col min="2051" max="2051" width="10.5703125" style="20" customWidth="1"/>
    <col min="2052" max="2052" width="11.5703125" style="20" customWidth="1"/>
    <col min="2053" max="2053" width="14.85546875" style="20" customWidth="1"/>
    <col min="2054" max="2054" width="38.7109375" style="20" customWidth="1"/>
    <col min="2055" max="2055" width="11.7109375" style="20" customWidth="1"/>
    <col min="2056" max="2056" width="12.5703125" style="20" customWidth="1"/>
    <col min="2057" max="2057" width="20.5703125" style="20" customWidth="1"/>
    <col min="2058" max="2058" width="20.140625" style="20" customWidth="1"/>
    <col min="2059" max="2059" width="19.5703125" style="20" customWidth="1"/>
    <col min="2060" max="2060" width="10.5703125" style="20" customWidth="1"/>
    <col min="2061" max="2061" width="11" style="20" customWidth="1"/>
    <col min="2062" max="2062" width="9.140625" style="20" customWidth="1"/>
    <col min="2063" max="2066" width="6.85546875" style="20" customWidth="1"/>
    <col min="2067" max="2085" width="0" style="20" hidden="1" customWidth="1"/>
    <col min="2086" max="2304" width="11.42578125" style="20"/>
    <col min="2305" max="2305" width="4.5703125" style="20" customWidth="1"/>
    <col min="2306" max="2306" width="7" style="20" customWidth="1"/>
    <col min="2307" max="2307" width="10.5703125" style="20" customWidth="1"/>
    <col min="2308" max="2308" width="11.5703125" style="20" customWidth="1"/>
    <col min="2309" max="2309" width="14.85546875" style="20" customWidth="1"/>
    <col min="2310" max="2310" width="38.7109375" style="20" customWidth="1"/>
    <col min="2311" max="2311" width="11.7109375" style="20" customWidth="1"/>
    <col min="2312" max="2312" width="12.5703125" style="20" customWidth="1"/>
    <col min="2313" max="2313" width="20.5703125" style="20" customWidth="1"/>
    <col min="2314" max="2314" width="20.140625" style="20" customWidth="1"/>
    <col min="2315" max="2315" width="19.5703125" style="20" customWidth="1"/>
    <col min="2316" max="2316" width="10.5703125" style="20" customWidth="1"/>
    <col min="2317" max="2317" width="11" style="20" customWidth="1"/>
    <col min="2318" max="2318" width="9.140625" style="20" customWidth="1"/>
    <col min="2319" max="2322" width="6.85546875" style="20" customWidth="1"/>
    <col min="2323" max="2341" width="0" style="20" hidden="1" customWidth="1"/>
    <col min="2342" max="2560" width="11.42578125" style="20"/>
    <col min="2561" max="2561" width="4.5703125" style="20" customWidth="1"/>
    <col min="2562" max="2562" width="7" style="20" customWidth="1"/>
    <col min="2563" max="2563" width="10.5703125" style="20" customWidth="1"/>
    <col min="2564" max="2564" width="11.5703125" style="20" customWidth="1"/>
    <col min="2565" max="2565" width="14.85546875" style="20" customWidth="1"/>
    <col min="2566" max="2566" width="38.7109375" style="20" customWidth="1"/>
    <col min="2567" max="2567" width="11.7109375" style="20" customWidth="1"/>
    <col min="2568" max="2568" width="12.5703125" style="20" customWidth="1"/>
    <col min="2569" max="2569" width="20.5703125" style="20" customWidth="1"/>
    <col min="2570" max="2570" width="20.140625" style="20" customWidth="1"/>
    <col min="2571" max="2571" width="19.5703125" style="20" customWidth="1"/>
    <col min="2572" max="2572" width="10.5703125" style="20" customWidth="1"/>
    <col min="2573" max="2573" width="11" style="20" customWidth="1"/>
    <col min="2574" max="2574" width="9.140625" style="20" customWidth="1"/>
    <col min="2575" max="2578" width="6.85546875" style="20" customWidth="1"/>
    <col min="2579" max="2597" width="0" style="20" hidden="1" customWidth="1"/>
    <col min="2598" max="2816" width="11.42578125" style="20"/>
    <col min="2817" max="2817" width="4.5703125" style="20" customWidth="1"/>
    <col min="2818" max="2818" width="7" style="20" customWidth="1"/>
    <col min="2819" max="2819" width="10.5703125" style="20" customWidth="1"/>
    <col min="2820" max="2820" width="11.5703125" style="20" customWidth="1"/>
    <col min="2821" max="2821" width="14.85546875" style="20" customWidth="1"/>
    <col min="2822" max="2822" width="38.7109375" style="20" customWidth="1"/>
    <col min="2823" max="2823" width="11.7109375" style="20" customWidth="1"/>
    <col min="2824" max="2824" width="12.5703125" style="20" customWidth="1"/>
    <col min="2825" max="2825" width="20.5703125" style="20" customWidth="1"/>
    <col min="2826" max="2826" width="20.140625" style="20" customWidth="1"/>
    <col min="2827" max="2827" width="19.5703125" style="20" customWidth="1"/>
    <col min="2828" max="2828" width="10.5703125" style="20" customWidth="1"/>
    <col min="2829" max="2829" width="11" style="20" customWidth="1"/>
    <col min="2830" max="2830" width="9.140625" style="20" customWidth="1"/>
    <col min="2831" max="2834" width="6.85546875" style="20" customWidth="1"/>
    <col min="2835" max="2853" width="0" style="20" hidden="1" customWidth="1"/>
    <col min="2854" max="3072" width="11.42578125" style="20"/>
    <col min="3073" max="3073" width="4.5703125" style="20" customWidth="1"/>
    <col min="3074" max="3074" width="7" style="20" customWidth="1"/>
    <col min="3075" max="3075" width="10.5703125" style="20" customWidth="1"/>
    <col min="3076" max="3076" width="11.5703125" style="20" customWidth="1"/>
    <col min="3077" max="3077" width="14.85546875" style="20" customWidth="1"/>
    <col min="3078" max="3078" width="38.7109375" style="20" customWidth="1"/>
    <col min="3079" max="3079" width="11.7109375" style="20" customWidth="1"/>
    <col min="3080" max="3080" width="12.5703125" style="20" customWidth="1"/>
    <col min="3081" max="3081" width="20.5703125" style="20" customWidth="1"/>
    <col min="3082" max="3082" width="20.140625" style="20" customWidth="1"/>
    <col min="3083" max="3083" width="19.5703125" style="20" customWidth="1"/>
    <col min="3084" max="3084" width="10.5703125" style="20" customWidth="1"/>
    <col min="3085" max="3085" width="11" style="20" customWidth="1"/>
    <col min="3086" max="3086" width="9.140625" style="20" customWidth="1"/>
    <col min="3087" max="3090" width="6.85546875" style="20" customWidth="1"/>
    <col min="3091" max="3109" width="0" style="20" hidden="1" customWidth="1"/>
    <col min="3110" max="3328" width="11.42578125" style="20"/>
    <col min="3329" max="3329" width="4.5703125" style="20" customWidth="1"/>
    <col min="3330" max="3330" width="7" style="20" customWidth="1"/>
    <col min="3331" max="3331" width="10.5703125" style="20" customWidth="1"/>
    <col min="3332" max="3332" width="11.5703125" style="20" customWidth="1"/>
    <col min="3333" max="3333" width="14.85546875" style="20" customWidth="1"/>
    <col min="3334" max="3334" width="38.7109375" style="20" customWidth="1"/>
    <col min="3335" max="3335" width="11.7109375" style="20" customWidth="1"/>
    <col min="3336" max="3336" width="12.5703125" style="20" customWidth="1"/>
    <col min="3337" max="3337" width="20.5703125" style="20" customWidth="1"/>
    <col min="3338" max="3338" width="20.140625" style="20" customWidth="1"/>
    <col min="3339" max="3339" width="19.5703125" style="20" customWidth="1"/>
    <col min="3340" max="3340" width="10.5703125" style="20" customWidth="1"/>
    <col min="3341" max="3341" width="11" style="20" customWidth="1"/>
    <col min="3342" max="3342" width="9.140625" style="20" customWidth="1"/>
    <col min="3343" max="3346" width="6.85546875" style="20" customWidth="1"/>
    <col min="3347" max="3365" width="0" style="20" hidden="1" customWidth="1"/>
    <col min="3366" max="3584" width="11.42578125" style="20"/>
    <col min="3585" max="3585" width="4.5703125" style="20" customWidth="1"/>
    <col min="3586" max="3586" width="7" style="20" customWidth="1"/>
    <col min="3587" max="3587" width="10.5703125" style="20" customWidth="1"/>
    <col min="3588" max="3588" width="11.5703125" style="20" customWidth="1"/>
    <col min="3589" max="3589" width="14.85546875" style="20" customWidth="1"/>
    <col min="3590" max="3590" width="38.7109375" style="20" customWidth="1"/>
    <col min="3591" max="3591" width="11.7109375" style="20" customWidth="1"/>
    <col min="3592" max="3592" width="12.5703125" style="20" customWidth="1"/>
    <col min="3593" max="3593" width="20.5703125" style="20" customWidth="1"/>
    <col min="3594" max="3594" width="20.140625" style="20" customWidth="1"/>
    <col min="3595" max="3595" width="19.5703125" style="20" customWidth="1"/>
    <col min="3596" max="3596" width="10.5703125" style="20" customWidth="1"/>
    <col min="3597" max="3597" width="11" style="20" customWidth="1"/>
    <col min="3598" max="3598" width="9.140625" style="20" customWidth="1"/>
    <col min="3599" max="3602" width="6.85546875" style="20" customWidth="1"/>
    <col min="3603" max="3621" width="0" style="20" hidden="1" customWidth="1"/>
    <col min="3622" max="3840" width="11.42578125" style="20"/>
    <col min="3841" max="3841" width="4.5703125" style="20" customWidth="1"/>
    <col min="3842" max="3842" width="7" style="20" customWidth="1"/>
    <col min="3843" max="3843" width="10.5703125" style="20" customWidth="1"/>
    <col min="3844" max="3844" width="11.5703125" style="20" customWidth="1"/>
    <col min="3845" max="3845" width="14.85546875" style="20" customWidth="1"/>
    <col min="3846" max="3846" width="38.7109375" style="20" customWidth="1"/>
    <col min="3847" max="3847" width="11.7109375" style="20" customWidth="1"/>
    <col min="3848" max="3848" width="12.5703125" style="20" customWidth="1"/>
    <col min="3849" max="3849" width="20.5703125" style="20" customWidth="1"/>
    <col min="3850" max="3850" width="20.140625" style="20" customWidth="1"/>
    <col min="3851" max="3851" width="19.5703125" style="20" customWidth="1"/>
    <col min="3852" max="3852" width="10.5703125" style="20" customWidth="1"/>
    <col min="3853" max="3853" width="11" style="20" customWidth="1"/>
    <col min="3854" max="3854" width="9.140625" style="20" customWidth="1"/>
    <col min="3855" max="3858" width="6.85546875" style="20" customWidth="1"/>
    <col min="3859" max="3877" width="0" style="20" hidden="1" customWidth="1"/>
    <col min="3878" max="4096" width="11.42578125" style="20"/>
    <col min="4097" max="4097" width="4.5703125" style="20" customWidth="1"/>
    <col min="4098" max="4098" width="7" style="20" customWidth="1"/>
    <col min="4099" max="4099" width="10.5703125" style="20" customWidth="1"/>
    <col min="4100" max="4100" width="11.5703125" style="20" customWidth="1"/>
    <col min="4101" max="4101" width="14.85546875" style="20" customWidth="1"/>
    <col min="4102" max="4102" width="38.7109375" style="20" customWidth="1"/>
    <col min="4103" max="4103" width="11.7109375" style="20" customWidth="1"/>
    <col min="4104" max="4104" width="12.5703125" style="20" customWidth="1"/>
    <col min="4105" max="4105" width="20.5703125" style="20" customWidth="1"/>
    <col min="4106" max="4106" width="20.140625" style="20" customWidth="1"/>
    <col min="4107" max="4107" width="19.5703125" style="20" customWidth="1"/>
    <col min="4108" max="4108" width="10.5703125" style="20" customWidth="1"/>
    <col min="4109" max="4109" width="11" style="20" customWidth="1"/>
    <col min="4110" max="4110" width="9.140625" style="20" customWidth="1"/>
    <col min="4111" max="4114" width="6.85546875" style="20" customWidth="1"/>
    <col min="4115" max="4133" width="0" style="20" hidden="1" customWidth="1"/>
    <col min="4134" max="4352" width="11.42578125" style="20"/>
    <col min="4353" max="4353" width="4.5703125" style="20" customWidth="1"/>
    <col min="4354" max="4354" width="7" style="20" customWidth="1"/>
    <col min="4355" max="4355" width="10.5703125" style="20" customWidth="1"/>
    <col min="4356" max="4356" width="11.5703125" style="20" customWidth="1"/>
    <col min="4357" max="4357" width="14.85546875" style="20" customWidth="1"/>
    <col min="4358" max="4358" width="38.7109375" style="20" customWidth="1"/>
    <col min="4359" max="4359" width="11.7109375" style="20" customWidth="1"/>
    <col min="4360" max="4360" width="12.5703125" style="20" customWidth="1"/>
    <col min="4361" max="4361" width="20.5703125" style="20" customWidth="1"/>
    <col min="4362" max="4362" width="20.140625" style="20" customWidth="1"/>
    <col min="4363" max="4363" width="19.5703125" style="20" customWidth="1"/>
    <col min="4364" max="4364" width="10.5703125" style="20" customWidth="1"/>
    <col min="4365" max="4365" width="11" style="20" customWidth="1"/>
    <col min="4366" max="4366" width="9.140625" style="20" customWidth="1"/>
    <col min="4367" max="4370" width="6.85546875" style="20" customWidth="1"/>
    <col min="4371" max="4389" width="0" style="20" hidden="1" customWidth="1"/>
    <col min="4390" max="4608" width="11.42578125" style="20"/>
    <col min="4609" max="4609" width="4.5703125" style="20" customWidth="1"/>
    <col min="4610" max="4610" width="7" style="20" customWidth="1"/>
    <col min="4611" max="4611" width="10.5703125" style="20" customWidth="1"/>
    <col min="4612" max="4612" width="11.5703125" style="20" customWidth="1"/>
    <col min="4613" max="4613" width="14.85546875" style="20" customWidth="1"/>
    <col min="4614" max="4614" width="38.7109375" style="20" customWidth="1"/>
    <col min="4615" max="4615" width="11.7109375" style="20" customWidth="1"/>
    <col min="4616" max="4616" width="12.5703125" style="20" customWidth="1"/>
    <col min="4617" max="4617" width="20.5703125" style="20" customWidth="1"/>
    <col min="4618" max="4618" width="20.140625" style="20" customWidth="1"/>
    <col min="4619" max="4619" width="19.5703125" style="20" customWidth="1"/>
    <col min="4620" max="4620" width="10.5703125" style="20" customWidth="1"/>
    <col min="4621" max="4621" width="11" style="20" customWidth="1"/>
    <col min="4622" max="4622" width="9.140625" style="20" customWidth="1"/>
    <col min="4623" max="4626" width="6.85546875" style="20" customWidth="1"/>
    <col min="4627" max="4645" width="0" style="20" hidden="1" customWidth="1"/>
    <col min="4646" max="4864" width="11.42578125" style="20"/>
    <col min="4865" max="4865" width="4.5703125" style="20" customWidth="1"/>
    <col min="4866" max="4866" width="7" style="20" customWidth="1"/>
    <col min="4867" max="4867" width="10.5703125" style="20" customWidth="1"/>
    <col min="4868" max="4868" width="11.5703125" style="20" customWidth="1"/>
    <col min="4869" max="4869" width="14.85546875" style="20" customWidth="1"/>
    <col min="4870" max="4870" width="38.7109375" style="20" customWidth="1"/>
    <col min="4871" max="4871" width="11.7109375" style="20" customWidth="1"/>
    <col min="4872" max="4872" width="12.5703125" style="20" customWidth="1"/>
    <col min="4873" max="4873" width="20.5703125" style="20" customWidth="1"/>
    <col min="4874" max="4874" width="20.140625" style="20" customWidth="1"/>
    <col min="4875" max="4875" width="19.5703125" style="20" customWidth="1"/>
    <col min="4876" max="4876" width="10.5703125" style="20" customWidth="1"/>
    <col min="4877" max="4877" width="11" style="20" customWidth="1"/>
    <col min="4878" max="4878" width="9.140625" style="20" customWidth="1"/>
    <col min="4879" max="4882" width="6.85546875" style="20" customWidth="1"/>
    <col min="4883" max="4901" width="0" style="20" hidden="1" customWidth="1"/>
    <col min="4902" max="5120" width="11.42578125" style="20"/>
    <col min="5121" max="5121" width="4.5703125" style="20" customWidth="1"/>
    <col min="5122" max="5122" width="7" style="20" customWidth="1"/>
    <col min="5123" max="5123" width="10.5703125" style="20" customWidth="1"/>
    <col min="5124" max="5124" width="11.5703125" style="20" customWidth="1"/>
    <col min="5125" max="5125" width="14.85546875" style="20" customWidth="1"/>
    <col min="5126" max="5126" width="38.7109375" style="20" customWidth="1"/>
    <col min="5127" max="5127" width="11.7109375" style="20" customWidth="1"/>
    <col min="5128" max="5128" width="12.5703125" style="20" customWidth="1"/>
    <col min="5129" max="5129" width="20.5703125" style="20" customWidth="1"/>
    <col min="5130" max="5130" width="20.140625" style="20" customWidth="1"/>
    <col min="5131" max="5131" width="19.5703125" style="20" customWidth="1"/>
    <col min="5132" max="5132" width="10.5703125" style="20" customWidth="1"/>
    <col min="5133" max="5133" width="11" style="20" customWidth="1"/>
    <col min="5134" max="5134" width="9.140625" style="20" customWidth="1"/>
    <col min="5135" max="5138" width="6.85546875" style="20" customWidth="1"/>
    <col min="5139" max="5157" width="0" style="20" hidden="1" customWidth="1"/>
    <col min="5158" max="5376" width="11.42578125" style="20"/>
    <col min="5377" max="5377" width="4.5703125" style="20" customWidth="1"/>
    <col min="5378" max="5378" width="7" style="20" customWidth="1"/>
    <col min="5379" max="5379" width="10.5703125" style="20" customWidth="1"/>
    <col min="5380" max="5380" width="11.5703125" style="20" customWidth="1"/>
    <col min="5381" max="5381" width="14.85546875" style="20" customWidth="1"/>
    <col min="5382" max="5382" width="38.7109375" style="20" customWidth="1"/>
    <col min="5383" max="5383" width="11.7109375" style="20" customWidth="1"/>
    <col min="5384" max="5384" width="12.5703125" style="20" customWidth="1"/>
    <col min="5385" max="5385" width="20.5703125" style="20" customWidth="1"/>
    <col min="5386" max="5386" width="20.140625" style="20" customWidth="1"/>
    <col min="5387" max="5387" width="19.5703125" style="20" customWidth="1"/>
    <col min="5388" max="5388" width="10.5703125" style="20" customWidth="1"/>
    <col min="5389" max="5389" width="11" style="20" customWidth="1"/>
    <col min="5390" max="5390" width="9.140625" style="20" customWidth="1"/>
    <col min="5391" max="5394" width="6.85546875" style="20" customWidth="1"/>
    <col min="5395" max="5413" width="0" style="20" hidden="1" customWidth="1"/>
    <col min="5414" max="5632" width="11.42578125" style="20"/>
    <col min="5633" max="5633" width="4.5703125" style="20" customWidth="1"/>
    <col min="5634" max="5634" width="7" style="20" customWidth="1"/>
    <col min="5635" max="5635" width="10.5703125" style="20" customWidth="1"/>
    <col min="5636" max="5636" width="11.5703125" style="20" customWidth="1"/>
    <col min="5637" max="5637" width="14.85546875" style="20" customWidth="1"/>
    <col min="5638" max="5638" width="38.7109375" style="20" customWidth="1"/>
    <col min="5639" max="5639" width="11.7109375" style="20" customWidth="1"/>
    <col min="5640" max="5640" width="12.5703125" style="20" customWidth="1"/>
    <col min="5641" max="5641" width="20.5703125" style="20" customWidth="1"/>
    <col min="5642" max="5642" width="20.140625" style="20" customWidth="1"/>
    <col min="5643" max="5643" width="19.5703125" style="20" customWidth="1"/>
    <col min="5644" max="5644" width="10.5703125" style="20" customWidth="1"/>
    <col min="5645" max="5645" width="11" style="20" customWidth="1"/>
    <col min="5646" max="5646" width="9.140625" style="20" customWidth="1"/>
    <col min="5647" max="5650" width="6.85546875" style="20" customWidth="1"/>
    <col min="5651" max="5669" width="0" style="20" hidden="1" customWidth="1"/>
    <col min="5670" max="5888" width="11.42578125" style="20"/>
    <col min="5889" max="5889" width="4.5703125" style="20" customWidth="1"/>
    <col min="5890" max="5890" width="7" style="20" customWidth="1"/>
    <col min="5891" max="5891" width="10.5703125" style="20" customWidth="1"/>
    <col min="5892" max="5892" width="11.5703125" style="20" customWidth="1"/>
    <col min="5893" max="5893" width="14.85546875" style="20" customWidth="1"/>
    <col min="5894" max="5894" width="38.7109375" style="20" customWidth="1"/>
    <col min="5895" max="5895" width="11.7109375" style="20" customWidth="1"/>
    <col min="5896" max="5896" width="12.5703125" style="20" customWidth="1"/>
    <col min="5897" max="5897" width="20.5703125" style="20" customWidth="1"/>
    <col min="5898" max="5898" width="20.140625" style="20" customWidth="1"/>
    <col min="5899" max="5899" width="19.5703125" style="20" customWidth="1"/>
    <col min="5900" max="5900" width="10.5703125" style="20" customWidth="1"/>
    <col min="5901" max="5901" width="11" style="20" customWidth="1"/>
    <col min="5902" max="5902" width="9.140625" style="20" customWidth="1"/>
    <col min="5903" max="5906" width="6.85546875" style="20" customWidth="1"/>
    <col min="5907" max="5925" width="0" style="20" hidden="1" customWidth="1"/>
    <col min="5926" max="6144" width="11.42578125" style="20"/>
    <col min="6145" max="6145" width="4.5703125" style="20" customWidth="1"/>
    <col min="6146" max="6146" width="7" style="20" customWidth="1"/>
    <col min="6147" max="6147" width="10.5703125" style="20" customWidth="1"/>
    <col min="6148" max="6148" width="11.5703125" style="20" customWidth="1"/>
    <col min="6149" max="6149" width="14.85546875" style="20" customWidth="1"/>
    <col min="6150" max="6150" width="38.7109375" style="20" customWidth="1"/>
    <col min="6151" max="6151" width="11.7109375" style="20" customWidth="1"/>
    <col min="6152" max="6152" width="12.5703125" style="20" customWidth="1"/>
    <col min="6153" max="6153" width="20.5703125" style="20" customWidth="1"/>
    <col min="6154" max="6154" width="20.140625" style="20" customWidth="1"/>
    <col min="6155" max="6155" width="19.5703125" style="20" customWidth="1"/>
    <col min="6156" max="6156" width="10.5703125" style="20" customWidth="1"/>
    <col min="6157" max="6157" width="11" style="20" customWidth="1"/>
    <col min="6158" max="6158" width="9.140625" style="20" customWidth="1"/>
    <col min="6159" max="6162" width="6.85546875" style="20" customWidth="1"/>
    <col min="6163" max="6181" width="0" style="20" hidden="1" customWidth="1"/>
    <col min="6182" max="6400" width="11.42578125" style="20"/>
    <col min="6401" max="6401" width="4.5703125" style="20" customWidth="1"/>
    <col min="6402" max="6402" width="7" style="20" customWidth="1"/>
    <col min="6403" max="6403" width="10.5703125" style="20" customWidth="1"/>
    <col min="6404" max="6404" width="11.5703125" style="20" customWidth="1"/>
    <col min="6405" max="6405" width="14.85546875" style="20" customWidth="1"/>
    <col min="6406" max="6406" width="38.7109375" style="20" customWidth="1"/>
    <col min="6407" max="6407" width="11.7109375" style="20" customWidth="1"/>
    <col min="6408" max="6408" width="12.5703125" style="20" customWidth="1"/>
    <col min="6409" max="6409" width="20.5703125" style="20" customWidth="1"/>
    <col min="6410" max="6410" width="20.140625" style="20" customWidth="1"/>
    <col min="6411" max="6411" width="19.5703125" style="20" customWidth="1"/>
    <col min="6412" max="6412" width="10.5703125" style="20" customWidth="1"/>
    <col min="6413" max="6413" width="11" style="20" customWidth="1"/>
    <col min="6414" max="6414" width="9.140625" style="20" customWidth="1"/>
    <col min="6415" max="6418" width="6.85546875" style="20" customWidth="1"/>
    <col min="6419" max="6437" width="0" style="20" hidden="1" customWidth="1"/>
    <col min="6438" max="6656" width="11.42578125" style="20"/>
    <col min="6657" max="6657" width="4.5703125" style="20" customWidth="1"/>
    <col min="6658" max="6658" width="7" style="20" customWidth="1"/>
    <col min="6659" max="6659" width="10.5703125" style="20" customWidth="1"/>
    <col min="6660" max="6660" width="11.5703125" style="20" customWidth="1"/>
    <col min="6661" max="6661" width="14.85546875" style="20" customWidth="1"/>
    <col min="6662" max="6662" width="38.7109375" style="20" customWidth="1"/>
    <col min="6663" max="6663" width="11.7109375" style="20" customWidth="1"/>
    <col min="6664" max="6664" width="12.5703125" style="20" customWidth="1"/>
    <col min="6665" max="6665" width="20.5703125" style="20" customWidth="1"/>
    <col min="6666" max="6666" width="20.140625" style="20" customWidth="1"/>
    <col min="6667" max="6667" width="19.5703125" style="20" customWidth="1"/>
    <col min="6668" max="6668" width="10.5703125" style="20" customWidth="1"/>
    <col min="6669" max="6669" width="11" style="20" customWidth="1"/>
    <col min="6670" max="6670" width="9.140625" style="20" customWidth="1"/>
    <col min="6671" max="6674" width="6.85546875" style="20" customWidth="1"/>
    <col min="6675" max="6693" width="0" style="20" hidden="1" customWidth="1"/>
    <col min="6694" max="6912" width="11.42578125" style="20"/>
    <col min="6913" max="6913" width="4.5703125" style="20" customWidth="1"/>
    <col min="6914" max="6914" width="7" style="20" customWidth="1"/>
    <col min="6915" max="6915" width="10.5703125" style="20" customWidth="1"/>
    <col min="6916" max="6916" width="11.5703125" style="20" customWidth="1"/>
    <col min="6917" max="6917" width="14.85546875" style="20" customWidth="1"/>
    <col min="6918" max="6918" width="38.7109375" style="20" customWidth="1"/>
    <col min="6919" max="6919" width="11.7109375" style="20" customWidth="1"/>
    <col min="6920" max="6920" width="12.5703125" style="20" customWidth="1"/>
    <col min="6921" max="6921" width="20.5703125" style="20" customWidth="1"/>
    <col min="6922" max="6922" width="20.140625" style="20" customWidth="1"/>
    <col min="6923" max="6923" width="19.5703125" style="20" customWidth="1"/>
    <col min="6924" max="6924" width="10.5703125" style="20" customWidth="1"/>
    <col min="6925" max="6925" width="11" style="20" customWidth="1"/>
    <col min="6926" max="6926" width="9.140625" style="20" customWidth="1"/>
    <col min="6927" max="6930" width="6.85546875" style="20" customWidth="1"/>
    <col min="6931" max="6949" width="0" style="20" hidden="1" customWidth="1"/>
    <col min="6950" max="7168" width="11.42578125" style="20"/>
    <col min="7169" max="7169" width="4.5703125" style="20" customWidth="1"/>
    <col min="7170" max="7170" width="7" style="20" customWidth="1"/>
    <col min="7171" max="7171" width="10.5703125" style="20" customWidth="1"/>
    <col min="7172" max="7172" width="11.5703125" style="20" customWidth="1"/>
    <col min="7173" max="7173" width="14.85546875" style="20" customWidth="1"/>
    <col min="7174" max="7174" width="38.7109375" style="20" customWidth="1"/>
    <col min="7175" max="7175" width="11.7109375" style="20" customWidth="1"/>
    <col min="7176" max="7176" width="12.5703125" style="20" customWidth="1"/>
    <col min="7177" max="7177" width="20.5703125" style="20" customWidth="1"/>
    <col min="7178" max="7178" width="20.140625" style="20" customWidth="1"/>
    <col min="7179" max="7179" width="19.5703125" style="20" customWidth="1"/>
    <col min="7180" max="7180" width="10.5703125" style="20" customWidth="1"/>
    <col min="7181" max="7181" width="11" style="20" customWidth="1"/>
    <col min="7182" max="7182" width="9.140625" style="20" customWidth="1"/>
    <col min="7183" max="7186" width="6.85546875" style="20" customWidth="1"/>
    <col min="7187" max="7205" width="0" style="20" hidden="1" customWidth="1"/>
    <col min="7206" max="7424" width="11.42578125" style="20"/>
    <col min="7425" max="7425" width="4.5703125" style="20" customWidth="1"/>
    <col min="7426" max="7426" width="7" style="20" customWidth="1"/>
    <col min="7427" max="7427" width="10.5703125" style="20" customWidth="1"/>
    <col min="7428" max="7428" width="11.5703125" style="20" customWidth="1"/>
    <col min="7429" max="7429" width="14.85546875" style="20" customWidth="1"/>
    <col min="7430" max="7430" width="38.7109375" style="20" customWidth="1"/>
    <col min="7431" max="7431" width="11.7109375" style="20" customWidth="1"/>
    <col min="7432" max="7432" width="12.5703125" style="20" customWidth="1"/>
    <col min="7433" max="7433" width="20.5703125" style="20" customWidth="1"/>
    <col min="7434" max="7434" width="20.140625" style="20" customWidth="1"/>
    <col min="7435" max="7435" width="19.5703125" style="20" customWidth="1"/>
    <col min="7436" max="7436" width="10.5703125" style="20" customWidth="1"/>
    <col min="7437" max="7437" width="11" style="20" customWidth="1"/>
    <col min="7438" max="7438" width="9.140625" style="20" customWidth="1"/>
    <col min="7439" max="7442" width="6.85546875" style="20" customWidth="1"/>
    <col min="7443" max="7461" width="0" style="20" hidden="1" customWidth="1"/>
    <col min="7462" max="7680" width="11.42578125" style="20"/>
    <col min="7681" max="7681" width="4.5703125" style="20" customWidth="1"/>
    <col min="7682" max="7682" width="7" style="20" customWidth="1"/>
    <col min="7683" max="7683" width="10.5703125" style="20" customWidth="1"/>
    <col min="7684" max="7684" width="11.5703125" style="20" customWidth="1"/>
    <col min="7685" max="7685" width="14.85546875" style="20" customWidth="1"/>
    <col min="7686" max="7686" width="38.7109375" style="20" customWidth="1"/>
    <col min="7687" max="7687" width="11.7109375" style="20" customWidth="1"/>
    <col min="7688" max="7688" width="12.5703125" style="20" customWidth="1"/>
    <col min="7689" max="7689" width="20.5703125" style="20" customWidth="1"/>
    <col min="7690" max="7690" width="20.140625" style="20" customWidth="1"/>
    <col min="7691" max="7691" width="19.5703125" style="20" customWidth="1"/>
    <col min="7692" max="7692" width="10.5703125" style="20" customWidth="1"/>
    <col min="7693" max="7693" width="11" style="20" customWidth="1"/>
    <col min="7694" max="7694" width="9.140625" style="20" customWidth="1"/>
    <col min="7695" max="7698" width="6.85546875" style="20" customWidth="1"/>
    <col min="7699" max="7717" width="0" style="20" hidden="1" customWidth="1"/>
    <col min="7718" max="7936" width="11.42578125" style="20"/>
    <col min="7937" max="7937" width="4.5703125" style="20" customWidth="1"/>
    <col min="7938" max="7938" width="7" style="20" customWidth="1"/>
    <col min="7939" max="7939" width="10.5703125" style="20" customWidth="1"/>
    <col min="7940" max="7940" width="11.5703125" style="20" customWidth="1"/>
    <col min="7941" max="7941" width="14.85546875" style="20" customWidth="1"/>
    <col min="7942" max="7942" width="38.7109375" style="20" customWidth="1"/>
    <col min="7943" max="7943" width="11.7109375" style="20" customWidth="1"/>
    <col min="7944" max="7944" width="12.5703125" style="20" customWidth="1"/>
    <col min="7945" max="7945" width="20.5703125" style="20" customWidth="1"/>
    <col min="7946" max="7946" width="20.140625" style="20" customWidth="1"/>
    <col min="7947" max="7947" width="19.5703125" style="20" customWidth="1"/>
    <col min="7948" max="7948" width="10.5703125" style="20" customWidth="1"/>
    <col min="7949" max="7949" width="11" style="20" customWidth="1"/>
    <col min="7950" max="7950" width="9.140625" style="20" customWidth="1"/>
    <col min="7951" max="7954" width="6.85546875" style="20" customWidth="1"/>
    <col min="7955" max="7973" width="0" style="20" hidden="1" customWidth="1"/>
    <col min="7974" max="8192" width="11.42578125" style="20"/>
    <col min="8193" max="8193" width="4.5703125" style="20" customWidth="1"/>
    <col min="8194" max="8194" width="7" style="20" customWidth="1"/>
    <col min="8195" max="8195" width="10.5703125" style="20" customWidth="1"/>
    <col min="8196" max="8196" width="11.5703125" style="20" customWidth="1"/>
    <col min="8197" max="8197" width="14.85546875" style="20" customWidth="1"/>
    <col min="8198" max="8198" width="38.7109375" style="20" customWidth="1"/>
    <col min="8199" max="8199" width="11.7109375" style="20" customWidth="1"/>
    <col min="8200" max="8200" width="12.5703125" style="20" customWidth="1"/>
    <col min="8201" max="8201" width="20.5703125" style="20" customWidth="1"/>
    <col min="8202" max="8202" width="20.140625" style="20" customWidth="1"/>
    <col min="8203" max="8203" width="19.5703125" style="20" customWidth="1"/>
    <col min="8204" max="8204" width="10.5703125" style="20" customWidth="1"/>
    <col min="8205" max="8205" width="11" style="20" customWidth="1"/>
    <col min="8206" max="8206" width="9.140625" style="20" customWidth="1"/>
    <col min="8207" max="8210" width="6.85546875" style="20" customWidth="1"/>
    <col min="8211" max="8229" width="0" style="20" hidden="1" customWidth="1"/>
    <col min="8230" max="8448" width="11.42578125" style="20"/>
    <col min="8449" max="8449" width="4.5703125" style="20" customWidth="1"/>
    <col min="8450" max="8450" width="7" style="20" customWidth="1"/>
    <col min="8451" max="8451" width="10.5703125" style="20" customWidth="1"/>
    <col min="8452" max="8452" width="11.5703125" style="20" customWidth="1"/>
    <col min="8453" max="8453" width="14.85546875" style="20" customWidth="1"/>
    <col min="8454" max="8454" width="38.7109375" style="20" customWidth="1"/>
    <col min="8455" max="8455" width="11.7109375" style="20" customWidth="1"/>
    <col min="8456" max="8456" width="12.5703125" style="20" customWidth="1"/>
    <col min="8457" max="8457" width="20.5703125" style="20" customWidth="1"/>
    <col min="8458" max="8458" width="20.140625" style="20" customWidth="1"/>
    <col min="8459" max="8459" width="19.5703125" style="20" customWidth="1"/>
    <col min="8460" max="8460" width="10.5703125" style="20" customWidth="1"/>
    <col min="8461" max="8461" width="11" style="20" customWidth="1"/>
    <col min="8462" max="8462" width="9.140625" style="20" customWidth="1"/>
    <col min="8463" max="8466" width="6.85546875" style="20" customWidth="1"/>
    <col min="8467" max="8485" width="0" style="20" hidden="1" customWidth="1"/>
    <col min="8486" max="8704" width="11.42578125" style="20"/>
    <col min="8705" max="8705" width="4.5703125" style="20" customWidth="1"/>
    <col min="8706" max="8706" width="7" style="20" customWidth="1"/>
    <col min="8707" max="8707" width="10.5703125" style="20" customWidth="1"/>
    <col min="8708" max="8708" width="11.5703125" style="20" customWidth="1"/>
    <col min="8709" max="8709" width="14.85546875" style="20" customWidth="1"/>
    <col min="8710" max="8710" width="38.7109375" style="20" customWidth="1"/>
    <col min="8711" max="8711" width="11.7109375" style="20" customWidth="1"/>
    <col min="8712" max="8712" width="12.5703125" style="20" customWidth="1"/>
    <col min="8713" max="8713" width="20.5703125" style="20" customWidth="1"/>
    <col min="8714" max="8714" width="20.140625" style="20" customWidth="1"/>
    <col min="8715" max="8715" width="19.5703125" style="20" customWidth="1"/>
    <col min="8716" max="8716" width="10.5703125" style="20" customWidth="1"/>
    <col min="8717" max="8717" width="11" style="20" customWidth="1"/>
    <col min="8718" max="8718" width="9.140625" style="20" customWidth="1"/>
    <col min="8719" max="8722" width="6.85546875" style="20" customWidth="1"/>
    <col min="8723" max="8741" width="0" style="20" hidden="1" customWidth="1"/>
    <col min="8742" max="8960" width="11.42578125" style="20"/>
    <col min="8961" max="8961" width="4.5703125" style="20" customWidth="1"/>
    <col min="8962" max="8962" width="7" style="20" customWidth="1"/>
    <col min="8963" max="8963" width="10.5703125" style="20" customWidth="1"/>
    <col min="8964" max="8964" width="11.5703125" style="20" customWidth="1"/>
    <col min="8965" max="8965" width="14.85546875" style="20" customWidth="1"/>
    <col min="8966" max="8966" width="38.7109375" style="20" customWidth="1"/>
    <col min="8967" max="8967" width="11.7109375" style="20" customWidth="1"/>
    <col min="8968" max="8968" width="12.5703125" style="20" customWidth="1"/>
    <col min="8969" max="8969" width="20.5703125" style="20" customWidth="1"/>
    <col min="8970" max="8970" width="20.140625" style="20" customWidth="1"/>
    <col min="8971" max="8971" width="19.5703125" style="20" customWidth="1"/>
    <col min="8972" max="8972" width="10.5703125" style="20" customWidth="1"/>
    <col min="8973" max="8973" width="11" style="20" customWidth="1"/>
    <col min="8974" max="8974" width="9.140625" style="20" customWidth="1"/>
    <col min="8975" max="8978" width="6.85546875" style="20" customWidth="1"/>
    <col min="8979" max="8997" width="0" style="20" hidden="1" customWidth="1"/>
    <col min="8998" max="9216" width="11.42578125" style="20"/>
    <col min="9217" max="9217" width="4.5703125" style="20" customWidth="1"/>
    <col min="9218" max="9218" width="7" style="20" customWidth="1"/>
    <col min="9219" max="9219" width="10.5703125" style="20" customWidth="1"/>
    <col min="9220" max="9220" width="11.5703125" style="20" customWidth="1"/>
    <col min="9221" max="9221" width="14.85546875" style="20" customWidth="1"/>
    <col min="9222" max="9222" width="38.7109375" style="20" customWidth="1"/>
    <col min="9223" max="9223" width="11.7109375" style="20" customWidth="1"/>
    <col min="9224" max="9224" width="12.5703125" style="20" customWidth="1"/>
    <col min="9225" max="9225" width="20.5703125" style="20" customWidth="1"/>
    <col min="9226" max="9226" width="20.140625" style="20" customWidth="1"/>
    <col min="9227" max="9227" width="19.5703125" style="20" customWidth="1"/>
    <col min="9228" max="9228" width="10.5703125" style="20" customWidth="1"/>
    <col min="9229" max="9229" width="11" style="20" customWidth="1"/>
    <col min="9230" max="9230" width="9.140625" style="20" customWidth="1"/>
    <col min="9231" max="9234" width="6.85546875" style="20" customWidth="1"/>
    <col min="9235" max="9253" width="0" style="20" hidden="1" customWidth="1"/>
    <col min="9254" max="9472" width="11.42578125" style="20"/>
    <col min="9473" max="9473" width="4.5703125" style="20" customWidth="1"/>
    <col min="9474" max="9474" width="7" style="20" customWidth="1"/>
    <col min="9475" max="9475" width="10.5703125" style="20" customWidth="1"/>
    <col min="9476" max="9476" width="11.5703125" style="20" customWidth="1"/>
    <col min="9477" max="9477" width="14.85546875" style="20" customWidth="1"/>
    <col min="9478" max="9478" width="38.7109375" style="20" customWidth="1"/>
    <col min="9479" max="9479" width="11.7109375" style="20" customWidth="1"/>
    <col min="9480" max="9480" width="12.5703125" style="20" customWidth="1"/>
    <col min="9481" max="9481" width="20.5703125" style="20" customWidth="1"/>
    <col min="9482" max="9482" width="20.140625" style="20" customWidth="1"/>
    <col min="9483" max="9483" width="19.5703125" style="20" customWidth="1"/>
    <col min="9484" max="9484" width="10.5703125" style="20" customWidth="1"/>
    <col min="9485" max="9485" width="11" style="20" customWidth="1"/>
    <col min="9486" max="9486" width="9.140625" style="20" customWidth="1"/>
    <col min="9487" max="9490" width="6.85546875" style="20" customWidth="1"/>
    <col min="9491" max="9509" width="0" style="20" hidden="1" customWidth="1"/>
    <col min="9510" max="9728" width="11.42578125" style="20"/>
    <col min="9729" max="9729" width="4.5703125" style="20" customWidth="1"/>
    <col min="9730" max="9730" width="7" style="20" customWidth="1"/>
    <col min="9731" max="9731" width="10.5703125" style="20" customWidth="1"/>
    <col min="9732" max="9732" width="11.5703125" style="20" customWidth="1"/>
    <col min="9733" max="9733" width="14.85546875" style="20" customWidth="1"/>
    <col min="9734" max="9734" width="38.7109375" style="20" customWidth="1"/>
    <col min="9735" max="9735" width="11.7109375" style="20" customWidth="1"/>
    <col min="9736" max="9736" width="12.5703125" style="20" customWidth="1"/>
    <col min="9737" max="9737" width="20.5703125" style="20" customWidth="1"/>
    <col min="9738" max="9738" width="20.140625" style="20" customWidth="1"/>
    <col min="9739" max="9739" width="19.5703125" style="20" customWidth="1"/>
    <col min="9740" max="9740" width="10.5703125" style="20" customWidth="1"/>
    <col min="9741" max="9741" width="11" style="20" customWidth="1"/>
    <col min="9742" max="9742" width="9.140625" style="20" customWidth="1"/>
    <col min="9743" max="9746" width="6.85546875" style="20" customWidth="1"/>
    <col min="9747" max="9765" width="0" style="20" hidden="1" customWidth="1"/>
    <col min="9766" max="9984" width="11.42578125" style="20"/>
    <col min="9985" max="9985" width="4.5703125" style="20" customWidth="1"/>
    <col min="9986" max="9986" width="7" style="20" customWidth="1"/>
    <col min="9987" max="9987" width="10.5703125" style="20" customWidth="1"/>
    <col min="9988" max="9988" width="11.5703125" style="20" customWidth="1"/>
    <col min="9989" max="9989" width="14.85546875" style="20" customWidth="1"/>
    <col min="9990" max="9990" width="38.7109375" style="20" customWidth="1"/>
    <col min="9991" max="9991" width="11.7109375" style="20" customWidth="1"/>
    <col min="9992" max="9992" width="12.5703125" style="20" customWidth="1"/>
    <col min="9993" max="9993" width="20.5703125" style="20" customWidth="1"/>
    <col min="9994" max="9994" width="20.140625" style="20" customWidth="1"/>
    <col min="9995" max="9995" width="19.5703125" style="20" customWidth="1"/>
    <col min="9996" max="9996" width="10.5703125" style="20" customWidth="1"/>
    <col min="9997" max="9997" width="11" style="20" customWidth="1"/>
    <col min="9998" max="9998" width="9.140625" style="20" customWidth="1"/>
    <col min="9999" max="10002" width="6.85546875" style="20" customWidth="1"/>
    <col min="10003" max="10021" width="0" style="20" hidden="1" customWidth="1"/>
    <col min="10022" max="10240" width="11.42578125" style="20"/>
    <col min="10241" max="10241" width="4.5703125" style="20" customWidth="1"/>
    <col min="10242" max="10242" width="7" style="20" customWidth="1"/>
    <col min="10243" max="10243" width="10.5703125" style="20" customWidth="1"/>
    <col min="10244" max="10244" width="11.5703125" style="20" customWidth="1"/>
    <col min="10245" max="10245" width="14.85546875" style="20" customWidth="1"/>
    <col min="10246" max="10246" width="38.7109375" style="20" customWidth="1"/>
    <col min="10247" max="10247" width="11.7109375" style="20" customWidth="1"/>
    <col min="10248" max="10248" width="12.5703125" style="20" customWidth="1"/>
    <col min="10249" max="10249" width="20.5703125" style="20" customWidth="1"/>
    <col min="10250" max="10250" width="20.140625" style="20" customWidth="1"/>
    <col min="10251" max="10251" width="19.5703125" style="20" customWidth="1"/>
    <col min="10252" max="10252" width="10.5703125" style="20" customWidth="1"/>
    <col min="10253" max="10253" width="11" style="20" customWidth="1"/>
    <col min="10254" max="10254" width="9.140625" style="20" customWidth="1"/>
    <col min="10255" max="10258" width="6.85546875" style="20" customWidth="1"/>
    <col min="10259" max="10277" width="0" style="20" hidden="1" customWidth="1"/>
    <col min="10278" max="10496" width="11.42578125" style="20"/>
    <col min="10497" max="10497" width="4.5703125" style="20" customWidth="1"/>
    <col min="10498" max="10498" width="7" style="20" customWidth="1"/>
    <col min="10499" max="10499" width="10.5703125" style="20" customWidth="1"/>
    <col min="10500" max="10500" width="11.5703125" style="20" customWidth="1"/>
    <col min="10501" max="10501" width="14.85546875" style="20" customWidth="1"/>
    <col min="10502" max="10502" width="38.7109375" style="20" customWidth="1"/>
    <col min="10503" max="10503" width="11.7109375" style="20" customWidth="1"/>
    <col min="10504" max="10504" width="12.5703125" style="20" customWidth="1"/>
    <col min="10505" max="10505" width="20.5703125" style="20" customWidth="1"/>
    <col min="10506" max="10506" width="20.140625" style="20" customWidth="1"/>
    <col min="10507" max="10507" width="19.5703125" style="20" customWidth="1"/>
    <col min="10508" max="10508" width="10.5703125" style="20" customWidth="1"/>
    <col min="10509" max="10509" width="11" style="20" customWidth="1"/>
    <col min="10510" max="10510" width="9.140625" style="20" customWidth="1"/>
    <col min="10511" max="10514" width="6.85546875" style="20" customWidth="1"/>
    <col min="10515" max="10533" width="0" style="20" hidden="1" customWidth="1"/>
    <col min="10534" max="10752" width="11.42578125" style="20"/>
    <col min="10753" max="10753" width="4.5703125" style="20" customWidth="1"/>
    <col min="10754" max="10754" width="7" style="20" customWidth="1"/>
    <col min="10755" max="10755" width="10.5703125" style="20" customWidth="1"/>
    <col min="10756" max="10756" width="11.5703125" style="20" customWidth="1"/>
    <col min="10757" max="10757" width="14.85546875" style="20" customWidth="1"/>
    <col min="10758" max="10758" width="38.7109375" style="20" customWidth="1"/>
    <col min="10759" max="10759" width="11.7109375" style="20" customWidth="1"/>
    <col min="10760" max="10760" width="12.5703125" style="20" customWidth="1"/>
    <col min="10761" max="10761" width="20.5703125" style="20" customWidth="1"/>
    <col min="10762" max="10762" width="20.140625" style="20" customWidth="1"/>
    <col min="10763" max="10763" width="19.5703125" style="20" customWidth="1"/>
    <col min="10764" max="10764" width="10.5703125" style="20" customWidth="1"/>
    <col min="10765" max="10765" width="11" style="20" customWidth="1"/>
    <col min="10766" max="10766" width="9.140625" style="20" customWidth="1"/>
    <col min="10767" max="10770" width="6.85546875" style="20" customWidth="1"/>
    <col min="10771" max="10789" width="0" style="20" hidden="1" customWidth="1"/>
    <col min="10790" max="11008" width="11.42578125" style="20"/>
    <col min="11009" max="11009" width="4.5703125" style="20" customWidth="1"/>
    <col min="11010" max="11010" width="7" style="20" customWidth="1"/>
    <col min="11011" max="11011" width="10.5703125" style="20" customWidth="1"/>
    <col min="11012" max="11012" width="11.5703125" style="20" customWidth="1"/>
    <col min="11013" max="11013" width="14.85546875" style="20" customWidth="1"/>
    <col min="11014" max="11014" width="38.7109375" style="20" customWidth="1"/>
    <col min="11015" max="11015" width="11.7109375" style="20" customWidth="1"/>
    <col min="11016" max="11016" width="12.5703125" style="20" customWidth="1"/>
    <col min="11017" max="11017" width="20.5703125" style="20" customWidth="1"/>
    <col min="11018" max="11018" width="20.140625" style="20" customWidth="1"/>
    <col min="11019" max="11019" width="19.5703125" style="20" customWidth="1"/>
    <col min="11020" max="11020" width="10.5703125" style="20" customWidth="1"/>
    <col min="11021" max="11021" width="11" style="20" customWidth="1"/>
    <col min="11022" max="11022" width="9.140625" style="20" customWidth="1"/>
    <col min="11023" max="11026" width="6.85546875" style="20" customWidth="1"/>
    <col min="11027" max="11045" width="0" style="20" hidden="1" customWidth="1"/>
    <col min="11046" max="11264" width="11.42578125" style="20"/>
    <col min="11265" max="11265" width="4.5703125" style="20" customWidth="1"/>
    <col min="11266" max="11266" width="7" style="20" customWidth="1"/>
    <col min="11267" max="11267" width="10.5703125" style="20" customWidth="1"/>
    <col min="11268" max="11268" width="11.5703125" style="20" customWidth="1"/>
    <col min="11269" max="11269" width="14.85546875" style="20" customWidth="1"/>
    <col min="11270" max="11270" width="38.7109375" style="20" customWidth="1"/>
    <col min="11271" max="11271" width="11.7109375" style="20" customWidth="1"/>
    <col min="11272" max="11272" width="12.5703125" style="20" customWidth="1"/>
    <col min="11273" max="11273" width="20.5703125" style="20" customWidth="1"/>
    <col min="11274" max="11274" width="20.140625" style="20" customWidth="1"/>
    <col min="11275" max="11275" width="19.5703125" style="20" customWidth="1"/>
    <col min="11276" max="11276" width="10.5703125" style="20" customWidth="1"/>
    <col min="11277" max="11277" width="11" style="20" customWidth="1"/>
    <col min="11278" max="11278" width="9.140625" style="20" customWidth="1"/>
    <col min="11279" max="11282" width="6.85546875" style="20" customWidth="1"/>
    <col min="11283" max="11301" width="0" style="20" hidden="1" customWidth="1"/>
    <col min="11302" max="11520" width="11.42578125" style="20"/>
    <col min="11521" max="11521" width="4.5703125" style="20" customWidth="1"/>
    <col min="11522" max="11522" width="7" style="20" customWidth="1"/>
    <col min="11523" max="11523" width="10.5703125" style="20" customWidth="1"/>
    <col min="11524" max="11524" width="11.5703125" style="20" customWidth="1"/>
    <col min="11525" max="11525" width="14.85546875" style="20" customWidth="1"/>
    <col min="11526" max="11526" width="38.7109375" style="20" customWidth="1"/>
    <col min="11527" max="11527" width="11.7109375" style="20" customWidth="1"/>
    <col min="11528" max="11528" width="12.5703125" style="20" customWidth="1"/>
    <col min="11529" max="11529" width="20.5703125" style="20" customWidth="1"/>
    <col min="11530" max="11530" width="20.140625" style="20" customWidth="1"/>
    <col min="11531" max="11531" width="19.5703125" style="20" customWidth="1"/>
    <col min="11532" max="11532" width="10.5703125" style="20" customWidth="1"/>
    <col min="11533" max="11533" width="11" style="20" customWidth="1"/>
    <col min="11534" max="11534" width="9.140625" style="20" customWidth="1"/>
    <col min="11535" max="11538" width="6.85546875" style="20" customWidth="1"/>
    <col min="11539" max="11557" width="0" style="20" hidden="1" customWidth="1"/>
    <col min="11558" max="11776" width="11.42578125" style="20"/>
    <col min="11777" max="11777" width="4.5703125" style="20" customWidth="1"/>
    <col min="11778" max="11778" width="7" style="20" customWidth="1"/>
    <col min="11779" max="11779" width="10.5703125" style="20" customWidth="1"/>
    <col min="11780" max="11780" width="11.5703125" style="20" customWidth="1"/>
    <col min="11781" max="11781" width="14.85546875" style="20" customWidth="1"/>
    <col min="11782" max="11782" width="38.7109375" style="20" customWidth="1"/>
    <col min="11783" max="11783" width="11.7109375" style="20" customWidth="1"/>
    <col min="11784" max="11784" width="12.5703125" style="20" customWidth="1"/>
    <col min="11785" max="11785" width="20.5703125" style="20" customWidth="1"/>
    <col min="11786" max="11786" width="20.140625" style="20" customWidth="1"/>
    <col min="11787" max="11787" width="19.5703125" style="20" customWidth="1"/>
    <col min="11788" max="11788" width="10.5703125" style="20" customWidth="1"/>
    <col min="11789" max="11789" width="11" style="20" customWidth="1"/>
    <col min="11790" max="11790" width="9.140625" style="20" customWidth="1"/>
    <col min="11791" max="11794" width="6.85546875" style="20" customWidth="1"/>
    <col min="11795" max="11813" width="0" style="20" hidden="1" customWidth="1"/>
    <col min="11814" max="12032" width="11.42578125" style="20"/>
    <col min="12033" max="12033" width="4.5703125" style="20" customWidth="1"/>
    <col min="12034" max="12034" width="7" style="20" customWidth="1"/>
    <col min="12035" max="12035" width="10.5703125" style="20" customWidth="1"/>
    <col min="12036" max="12036" width="11.5703125" style="20" customWidth="1"/>
    <col min="12037" max="12037" width="14.85546875" style="20" customWidth="1"/>
    <col min="12038" max="12038" width="38.7109375" style="20" customWidth="1"/>
    <col min="12039" max="12039" width="11.7109375" style="20" customWidth="1"/>
    <col min="12040" max="12040" width="12.5703125" style="20" customWidth="1"/>
    <col min="12041" max="12041" width="20.5703125" style="20" customWidth="1"/>
    <col min="12042" max="12042" width="20.140625" style="20" customWidth="1"/>
    <col min="12043" max="12043" width="19.5703125" style="20" customWidth="1"/>
    <col min="12044" max="12044" width="10.5703125" style="20" customWidth="1"/>
    <col min="12045" max="12045" width="11" style="20" customWidth="1"/>
    <col min="12046" max="12046" width="9.140625" style="20" customWidth="1"/>
    <col min="12047" max="12050" width="6.85546875" style="20" customWidth="1"/>
    <col min="12051" max="12069" width="0" style="20" hidden="1" customWidth="1"/>
    <col min="12070" max="12288" width="11.42578125" style="20"/>
    <col min="12289" max="12289" width="4.5703125" style="20" customWidth="1"/>
    <col min="12290" max="12290" width="7" style="20" customWidth="1"/>
    <col min="12291" max="12291" width="10.5703125" style="20" customWidth="1"/>
    <col min="12292" max="12292" width="11.5703125" style="20" customWidth="1"/>
    <col min="12293" max="12293" width="14.85546875" style="20" customWidth="1"/>
    <col min="12294" max="12294" width="38.7109375" style="20" customWidth="1"/>
    <col min="12295" max="12295" width="11.7109375" style="20" customWidth="1"/>
    <col min="12296" max="12296" width="12.5703125" style="20" customWidth="1"/>
    <col min="12297" max="12297" width="20.5703125" style="20" customWidth="1"/>
    <col min="12298" max="12298" width="20.140625" style="20" customWidth="1"/>
    <col min="12299" max="12299" width="19.5703125" style="20" customWidth="1"/>
    <col min="12300" max="12300" width="10.5703125" style="20" customWidth="1"/>
    <col min="12301" max="12301" width="11" style="20" customWidth="1"/>
    <col min="12302" max="12302" width="9.140625" style="20" customWidth="1"/>
    <col min="12303" max="12306" width="6.85546875" style="20" customWidth="1"/>
    <col min="12307" max="12325" width="0" style="20" hidden="1" customWidth="1"/>
    <col min="12326" max="12544" width="11.42578125" style="20"/>
    <col min="12545" max="12545" width="4.5703125" style="20" customWidth="1"/>
    <col min="12546" max="12546" width="7" style="20" customWidth="1"/>
    <col min="12547" max="12547" width="10.5703125" style="20" customWidth="1"/>
    <col min="12548" max="12548" width="11.5703125" style="20" customWidth="1"/>
    <col min="12549" max="12549" width="14.85546875" style="20" customWidth="1"/>
    <col min="12550" max="12550" width="38.7109375" style="20" customWidth="1"/>
    <col min="12551" max="12551" width="11.7109375" style="20" customWidth="1"/>
    <col min="12552" max="12552" width="12.5703125" style="20" customWidth="1"/>
    <col min="12553" max="12553" width="20.5703125" style="20" customWidth="1"/>
    <col min="12554" max="12554" width="20.140625" style="20" customWidth="1"/>
    <col min="12555" max="12555" width="19.5703125" style="20" customWidth="1"/>
    <col min="12556" max="12556" width="10.5703125" style="20" customWidth="1"/>
    <col min="12557" max="12557" width="11" style="20" customWidth="1"/>
    <col min="12558" max="12558" width="9.140625" style="20" customWidth="1"/>
    <col min="12559" max="12562" width="6.85546875" style="20" customWidth="1"/>
    <col min="12563" max="12581" width="0" style="20" hidden="1" customWidth="1"/>
    <col min="12582" max="12800" width="11.42578125" style="20"/>
    <col min="12801" max="12801" width="4.5703125" style="20" customWidth="1"/>
    <col min="12802" max="12802" width="7" style="20" customWidth="1"/>
    <col min="12803" max="12803" width="10.5703125" style="20" customWidth="1"/>
    <col min="12804" max="12804" width="11.5703125" style="20" customWidth="1"/>
    <col min="12805" max="12805" width="14.85546875" style="20" customWidth="1"/>
    <col min="12806" max="12806" width="38.7109375" style="20" customWidth="1"/>
    <col min="12807" max="12807" width="11.7109375" style="20" customWidth="1"/>
    <col min="12808" max="12808" width="12.5703125" style="20" customWidth="1"/>
    <col min="12809" max="12809" width="20.5703125" style="20" customWidth="1"/>
    <col min="12810" max="12810" width="20.140625" style="20" customWidth="1"/>
    <col min="12811" max="12811" width="19.5703125" style="20" customWidth="1"/>
    <col min="12812" max="12812" width="10.5703125" style="20" customWidth="1"/>
    <col min="12813" max="12813" width="11" style="20" customWidth="1"/>
    <col min="12814" max="12814" width="9.140625" style="20" customWidth="1"/>
    <col min="12815" max="12818" width="6.85546875" style="20" customWidth="1"/>
    <col min="12819" max="12837" width="0" style="20" hidden="1" customWidth="1"/>
    <col min="12838" max="13056" width="11.42578125" style="20"/>
    <col min="13057" max="13057" width="4.5703125" style="20" customWidth="1"/>
    <col min="13058" max="13058" width="7" style="20" customWidth="1"/>
    <col min="13059" max="13059" width="10.5703125" style="20" customWidth="1"/>
    <col min="13060" max="13060" width="11.5703125" style="20" customWidth="1"/>
    <col min="13061" max="13061" width="14.85546875" style="20" customWidth="1"/>
    <col min="13062" max="13062" width="38.7109375" style="20" customWidth="1"/>
    <col min="13063" max="13063" width="11.7109375" style="20" customWidth="1"/>
    <col min="13064" max="13064" width="12.5703125" style="20" customWidth="1"/>
    <col min="13065" max="13065" width="20.5703125" style="20" customWidth="1"/>
    <col min="13066" max="13066" width="20.140625" style="20" customWidth="1"/>
    <col min="13067" max="13067" width="19.5703125" style="20" customWidth="1"/>
    <col min="13068" max="13068" width="10.5703125" style="20" customWidth="1"/>
    <col min="13069" max="13069" width="11" style="20" customWidth="1"/>
    <col min="13070" max="13070" width="9.140625" style="20" customWidth="1"/>
    <col min="13071" max="13074" width="6.85546875" style="20" customWidth="1"/>
    <col min="13075" max="13093" width="0" style="20" hidden="1" customWidth="1"/>
    <col min="13094" max="13312" width="11.42578125" style="20"/>
    <col min="13313" max="13313" width="4.5703125" style="20" customWidth="1"/>
    <col min="13314" max="13314" width="7" style="20" customWidth="1"/>
    <col min="13315" max="13315" width="10.5703125" style="20" customWidth="1"/>
    <col min="13316" max="13316" width="11.5703125" style="20" customWidth="1"/>
    <col min="13317" max="13317" width="14.85546875" style="20" customWidth="1"/>
    <col min="13318" max="13318" width="38.7109375" style="20" customWidth="1"/>
    <col min="13319" max="13319" width="11.7109375" style="20" customWidth="1"/>
    <col min="13320" max="13320" width="12.5703125" style="20" customWidth="1"/>
    <col min="13321" max="13321" width="20.5703125" style="20" customWidth="1"/>
    <col min="13322" max="13322" width="20.140625" style="20" customWidth="1"/>
    <col min="13323" max="13323" width="19.5703125" style="20" customWidth="1"/>
    <col min="13324" max="13324" width="10.5703125" style="20" customWidth="1"/>
    <col min="13325" max="13325" width="11" style="20" customWidth="1"/>
    <col min="13326" max="13326" width="9.140625" style="20" customWidth="1"/>
    <col min="13327" max="13330" width="6.85546875" style="20" customWidth="1"/>
    <col min="13331" max="13349" width="0" style="20" hidden="1" customWidth="1"/>
    <col min="13350" max="13568" width="11.42578125" style="20"/>
    <col min="13569" max="13569" width="4.5703125" style="20" customWidth="1"/>
    <col min="13570" max="13570" width="7" style="20" customWidth="1"/>
    <col min="13571" max="13571" width="10.5703125" style="20" customWidth="1"/>
    <col min="13572" max="13572" width="11.5703125" style="20" customWidth="1"/>
    <col min="13573" max="13573" width="14.85546875" style="20" customWidth="1"/>
    <col min="13574" max="13574" width="38.7109375" style="20" customWidth="1"/>
    <col min="13575" max="13575" width="11.7109375" style="20" customWidth="1"/>
    <col min="13576" max="13576" width="12.5703125" style="20" customWidth="1"/>
    <col min="13577" max="13577" width="20.5703125" style="20" customWidth="1"/>
    <col min="13578" max="13578" width="20.140625" style="20" customWidth="1"/>
    <col min="13579" max="13579" width="19.5703125" style="20" customWidth="1"/>
    <col min="13580" max="13580" width="10.5703125" style="20" customWidth="1"/>
    <col min="13581" max="13581" width="11" style="20" customWidth="1"/>
    <col min="13582" max="13582" width="9.140625" style="20" customWidth="1"/>
    <col min="13583" max="13586" width="6.85546875" style="20" customWidth="1"/>
    <col min="13587" max="13605" width="0" style="20" hidden="1" customWidth="1"/>
    <col min="13606" max="13824" width="11.42578125" style="20"/>
    <col min="13825" max="13825" width="4.5703125" style="20" customWidth="1"/>
    <col min="13826" max="13826" width="7" style="20" customWidth="1"/>
    <col min="13827" max="13827" width="10.5703125" style="20" customWidth="1"/>
    <col min="13828" max="13828" width="11.5703125" style="20" customWidth="1"/>
    <col min="13829" max="13829" width="14.85546875" style="20" customWidth="1"/>
    <col min="13830" max="13830" width="38.7109375" style="20" customWidth="1"/>
    <col min="13831" max="13831" width="11.7109375" style="20" customWidth="1"/>
    <col min="13832" max="13832" width="12.5703125" style="20" customWidth="1"/>
    <col min="13833" max="13833" width="20.5703125" style="20" customWidth="1"/>
    <col min="13834" max="13834" width="20.140625" style="20" customWidth="1"/>
    <col min="13835" max="13835" width="19.5703125" style="20" customWidth="1"/>
    <col min="13836" max="13836" width="10.5703125" style="20" customWidth="1"/>
    <col min="13837" max="13837" width="11" style="20" customWidth="1"/>
    <col min="13838" max="13838" width="9.140625" style="20" customWidth="1"/>
    <col min="13839" max="13842" width="6.85546875" style="20" customWidth="1"/>
    <col min="13843" max="13861" width="0" style="20" hidden="1" customWidth="1"/>
    <col min="13862" max="14080" width="11.42578125" style="20"/>
    <col min="14081" max="14081" width="4.5703125" style="20" customWidth="1"/>
    <col min="14082" max="14082" width="7" style="20" customWidth="1"/>
    <col min="14083" max="14083" width="10.5703125" style="20" customWidth="1"/>
    <col min="14084" max="14084" width="11.5703125" style="20" customWidth="1"/>
    <col min="14085" max="14085" width="14.85546875" style="20" customWidth="1"/>
    <col min="14086" max="14086" width="38.7109375" style="20" customWidth="1"/>
    <col min="14087" max="14087" width="11.7109375" style="20" customWidth="1"/>
    <col min="14088" max="14088" width="12.5703125" style="20" customWidth="1"/>
    <col min="14089" max="14089" width="20.5703125" style="20" customWidth="1"/>
    <col min="14090" max="14090" width="20.140625" style="20" customWidth="1"/>
    <col min="14091" max="14091" width="19.5703125" style="20" customWidth="1"/>
    <col min="14092" max="14092" width="10.5703125" style="20" customWidth="1"/>
    <col min="14093" max="14093" width="11" style="20" customWidth="1"/>
    <col min="14094" max="14094" width="9.140625" style="20" customWidth="1"/>
    <col min="14095" max="14098" width="6.85546875" style="20" customWidth="1"/>
    <col min="14099" max="14117" width="0" style="20" hidden="1" customWidth="1"/>
    <col min="14118" max="14336" width="11.42578125" style="20"/>
    <col min="14337" max="14337" width="4.5703125" style="20" customWidth="1"/>
    <col min="14338" max="14338" width="7" style="20" customWidth="1"/>
    <col min="14339" max="14339" width="10.5703125" style="20" customWidth="1"/>
    <col min="14340" max="14340" width="11.5703125" style="20" customWidth="1"/>
    <col min="14341" max="14341" width="14.85546875" style="20" customWidth="1"/>
    <col min="14342" max="14342" width="38.7109375" style="20" customWidth="1"/>
    <col min="14343" max="14343" width="11.7109375" style="20" customWidth="1"/>
    <col min="14344" max="14344" width="12.5703125" style="20" customWidth="1"/>
    <col min="14345" max="14345" width="20.5703125" style="20" customWidth="1"/>
    <col min="14346" max="14346" width="20.140625" style="20" customWidth="1"/>
    <col min="14347" max="14347" width="19.5703125" style="20" customWidth="1"/>
    <col min="14348" max="14348" width="10.5703125" style="20" customWidth="1"/>
    <col min="14349" max="14349" width="11" style="20" customWidth="1"/>
    <col min="14350" max="14350" width="9.140625" style="20" customWidth="1"/>
    <col min="14351" max="14354" width="6.85546875" style="20" customWidth="1"/>
    <col min="14355" max="14373" width="0" style="20" hidden="1" customWidth="1"/>
    <col min="14374" max="14592" width="11.42578125" style="20"/>
    <col min="14593" max="14593" width="4.5703125" style="20" customWidth="1"/>
    <col min="14594" max="14594" width="7" style="20" customWidth="1"/>
    <col min="14595" max="14595" width="10.5703125" style="20" customWidth="1"/>
    <col min="14596" max="14596" width="11.5703125" style="20" customWidth="1"/>
    <col min="14597" max="14597" width="14.85546875" style="20" customWidth="1"/>
    <col min="14598" max="14598" width="38.7109375" style="20" customWidth="1"/>
    <col min="14599" max="14599" width="11.7109375" style="20" customWidth="1"/>
    <col min="14600" max="14600" width="12.5703125" style="20" customWidth="1"/>
    <col min="14601" max="14601" width="20.5703125" style="20" customWidth="1"/>
    <col min="14602" max="14602" width="20.140625" style="20" customWidth="1"/>
    <col min="14603" max="14603" width="19.5703125" style="20" customWidth="1"/>
    <col min="14604" max="14604" width="10.5703125" style="20" customWidth="1"/>
    <col min="14605" max="14605" width="11" style="20" customWidth="1"/>
    <col min="14606" max="14606" width="9.140625" style="20" customWidth="1"/>
    <col min="14607" max="14610" width="6.85546875" style="20" customWidth="1"/>
    <col min="14611" max="14629" width="0" style="20" hidden="1" customWidth="1"/>
    <col min="14630" max="14848" width="11.42578125" style="20"/>
    <col min="14849" max="14849" width="4.5703125" style="20" customWidth="1"/>
    <col min="14850" max="14850" width="7" style="20" customWidth="1"/>
    <col min="14851" max="14851" width="10.5703125" style="20" customWidth="1"/>
    <col min="14852" max="14852" width="11.5703125" style="20" customWidth="1"/>
    <col min="14853" max="14853" width="14.85546875" style="20" customWidth="1"/>
    <col min="14854" max="14854" width="38.7109375" style="20" customWidth="1"/>
    <col min="14855" max="14855" width="11.7109375" style="20" customWidth="1"/>
    <col min="14856" max="14856" width="12.5703125" style="20" customWidth="1"/>
    <col min="14857" max="14857" width="20.5703125" style="20" customWidth="1"/>
    <col min="14858" max="14858" width="20.140625" style="20" customWidth="1"/>
    <col min="14859" max="14859" width="19.5703125" style="20" customWidth="1"/>
    <col min="14860" max="14860" width="10.5703125" style="20" customWidth="1"/>
    <col min="14861" max="14861" width="11" style="20" customWidth="1"/>
    <col min="14862" max="14862" width="9.140625" style="20" customWidth="1"/>
    <col min="14863" max="14866" width="6.85546875" style="20" customWidth="1"/>
    <col min="14867" max="14885" width="0" style="20" hidden="1" customWidth="1"/>
    <col min="14886" max="15104" width="11.42578125" style="20"/>
    <col min="15105" max="15105" width="4.5703125" style="20" customWidth="1"/>
    <col min="15106" max="15106" width="7" style="20" customWidth="1"/>
    <col min="15107" max="15107" width="10.5703125" style="20" customWidth="1"/>
    <col min="15108" max="15108" width="11.5703125" style="20" customWidth="1"/>
    <col min="15109" max="15109" width="14.85546875" style="20" customWidth="1"/>
    <col min="15110" max="15110" width="38.7109375" style="20" customWidth="1"/>
    <col min="15111" max="15111" width="11.7109375" style="20" customWidth="1"/>
    <col min="15112" max="15112" width="12.5703125" style="20" customWidth="1"/>
    <col min="15113" max="15113" width="20.5703125" style="20" customWidth="1"/>
    <col min="15114" max="15114" width="20.140625" style="20" customWidth="1"/>
    <col min="15115" max="15115" width="19.5703125" style="20" customWidth="1"/>
    <col min="15116" max="15116" width="10.5703125" style="20" customWidth="1"/>
    <col min="15117" max="15117" width="11" style="20" customWidth="1"/>
    <col min="15118" max="15118" width="9.140625" style="20" customWidth="1"/>
    <col min="15119" max="15122" width="6.85546875" style="20" customWidth="1"/>
    <col min="15123" max="15141" width="0" style="20" hidden="1" customWidth="1"/>
    <col min="15142" max="15360" width="11.42578125" style="20"/>
    <col min="15361" max="15361" width="4.5703125" style="20" customWidth="1"/>
    <col min="15362" max="15362" width="7" style="20" customWidth="1"/>
    <col min="15363" max="15363" width="10.5703125" style="20" customWidth="1"/>
    <col min="15364" max="15364" width="11.5703125" style="20" customWidth="1"/>
    <col min="15365" max="15365" width="14.85546875" style="20" customWidth="1"/>
    <col min="15366" max="15366" width="38.7109375" style="20" customWidth="1"/>
    <col min="15367" max="15367" width="11.7109375" style="20" customWidth="1"/>
    <col min="15368" max="15368" width="12.5703125" style="20" customWidth="1"/>
    <col min="15369" max="15369" width="20.5703125" style="20" customWidth="1"/>
    <col min="15370" max="15370" width="20.140625" style="20" customWidth="1"/>
    <col min="15371" max="15371" width="19.5703125" style="20" customWidth="1"/>
    <col min="15372" max="15372" width="10.5703125" style="20" customWidth="1"/>
    <col min="15373" max="15373" width="11" style="20" customWidth="1"/>
    <col min="15374" max="15374" width="9.140625" style="20" customWidth="1"/>
    <col min="15375" max="15378" width="6.85546875" style="20" customWidth="1"/>
    <col min="15379" max="15397" width="0" style="20" hidden="1" customWidth="1"/>
    <col min="15398" max="15616" width="11.42578125" style="20"/>
    <col min="15617" max="15617" width="4.5703125" style="20" customWidth="1"/>
    <col min="15618" max="15618" width="7" style="20" customWidth="1"/>
    <col min="15619" max="15619" width="10.5703125" style="20" customWidth="1"/>
    <col min="15620" max="15620" width="11.5703125" style="20" customWidth="1"/>
    <col min="15621" max="15621" width="14.85546875" style="20" customWidth="1"/>
    <col min="15622" max="15622" width="38.7109375" style="20" customWidth="1"/>
    <col min="15623" max="15623" width="11.7109375" style="20" customWidth="1"/>
    <col min="15624" max="15624" width="12.5703125" style="20" customWidth="1"/>
    <col min="15625" max="15625" width="20.5703125" style="20" customWidth="1"/>
    <col min="15626" max="15626" width="20.140625" style="20" customWidth="1"/>
    <col min="15627" max="15627" width="19.5703125" style="20" customWidth="1"/>
    <col min="15628" max="15628" width="10.5703125" style="20" customWidth="1"/>
    <col min="15629" max="15629" width="11" style="20" customWidth="1"/>
    <col min="15630" max="15630" width="9.140625" style="20" customWidth="1"/>
    <col min="15631" max="15634" width="6.85546875" style="20" customWidth="1"/>
    <col min="15635" max="15653" width="0" style="20" hidden="1" customWidth="1"/>
    <col min="15654" max="15872" width="11.42578125" style="20"/>
    <col min="15873" max="15873" width="4.5703125" style="20" customWidth="1"/>
    <col min="15874" max="15874" width="7" style="20" customWidth="1"/>
    <col min="15875" max="15875" width="10.5703125" style="20" customWidth="1"/>
    <col min="15876" max="15876" width="11.5703125" style="20" customWidth="1"/>
    <col min="15877" max="15877" width="14.85546875" style="20" customWidth="1"/>
    <col min="15878" max="15878" width="38.7109375" style="20" customWidth="1"/>
    <col min="15879" max="15879" width="11.7109375" style="20" customWidth="1"/>
    <col min="15880" max="15880" width="12.5703125" style="20" customWidth="1"/>
    <col min="15881" max="15881" width="20.5703125" style="20" customWidth="1"/>
    <col min="15882" max="15882" width="20.140625" style="20" customWidth="1"/>
    <col min="15883" max="15883" width="19.5703125" style="20" customWidth="1"/>
    <col min="15884" max="15884" width="10.5703125" style="20" customWidth="1"/>
    <col min="15885" max="15885" width="11" style="20" customWidth="1"/>
    <col min="15886" max="15886" width="9.140625" style="20" customWidth="1"/>
    <col min="15887" max="15890" width="6.85546875" style="20" customWidth="1"/>
    <col min="15891" max="15909" width="0" style="20" hidden="1" customWidth="1"/>
    <col min="15910" max="16128" width="11.42578125" style="20"/>
    <col min="16129" max="16129" width="4.5703125" style="20" customWidth="1"/>
    <col min="16130" max="16130" width="7" style="20" customWidth="1"/>
    <col min="16131" max="16131" width="10.5703125" style="20" customWidth="1"/>
    <col min="16132" max="16132" width="11.5703125" style="20" customWidth="1"/>
    <col min="16133" max="16133" width="14.85546875" style="20" customWidth="1"/>
    <col min="16134" max="16134" width="38.7109375" style="20" customWidth="1"/>
    <col min="16135" max="16135" width="11.7109375" style="20" customWidth="1"/>
    <col min="16136" max="16136" width="12.5703125" style="20" customWidth="1"/>
    <col min="16137" max="16137" width="20.5703125" style="20" customWidth="1"/>
    <col min="16138" max="16138" width="20.140625" style="20" customWidth="1"/>
    <col min="16139" max="16139" width="19.5703125" style="20" customWidth="1"/>
    <col min="16140" max="16140" width="10.5703125" style="20" customWidth="1"/>
    <col min="16141" max="16141" width="11" style="20" customWidth="1"/>
    <col min="16142" max="16142" width="9.140625" style="20" customWidth="1"/>
    <col min="16143" max="16146" width="6.85546875" style="20" customWidth="1"/>
    <col min="16147" max="16165" width="0" style="20" hidden="1" customWidth="1"/>
    <col min="16166" max="16384" width="11.42578125" style="20"/>
  </cols>
  <sheetData>
    <row r="1" spans="1:57" ht="25.5" customHeight="1" x14ac:dyDescent="0.2">
      <c r="A1" s="441"/>
      <c r="B1" s="441"/>
      <c r="C1" s="441"/>
      <c r="D1" s="442" t="s">
        <v>347</v>
      </c>
      <c r="E1" s="443"/>
      <c r="F1" s="443"/>
      <c r="G1" s="443"/>
      <c r="H1" s="443"/>
      <c r="I1" s="443"/>
      <c r="J1" s="443"/>
      <c r="K1" s="443"/>
      <c r="L1" s="443"/>
      <c r="M1" s="444"/>
      <c r="N1" s="451" t="s">
        <v>382</v>
      </c>
      <c r="O1" s="452"/>
      <c r="P1" s="452"/>
      <c r="Q1" s="452"/>
      <c r="R1" s="453"/>
      <c r="S1" s="166"/>
      <c r="T1" s="166"/>
      <c r="U1" s="166"/>
      <c r="V1" s="166"/>
      <c r="W1" s="166"/>
      <c r="X1" s="166"/>
      <c r="Y1" s="166"/>
      <c r="Z1" s="166"/>
      <c r="AA1" s="166"/>
      <c r="AB1" s="166"/>
      <c r="AC1" s="166"/>
      <c r="AD1" s="166"/>
      <c r="AE1" s="166"/>
      <c r="AF1" s="167"/>
      <c r="AG1" s="168" t="s">
        <v>193</v>
      </c>
    </row>
    <row r="2" spans="1:57" ht="30.75" customHeight="1" x14ac:dyDescent="0.2">
      <c r="A2" s="441"/>
      <c r="B2" s="441"/>
      <c r="C2" s="441"/>
      <c r="D2" s="445"/>
      <c r="E2" s="446"/>
      <c r="F2" s="446"/>
      <c r="G2" s="446"/>
      <c r="H2" s="446"/>
      <c r="I2" s="446"/>
      <c r="J2" s="446"/>
      <c r="K2" s="446"/>
      <c r="L2" s="446"/>
      <c r="M2" s="447"/>
      <c r="N2" s="451" t="s">
        <v>505</v>
      </c>
      <c r="O2" s="452"/>
      <c r="P2" s="452"/>
      <c r="Q2" s="452"/>
      <c r="R2" s="453"/>
      <c r="S2" s="169"/>
      <c r="T2" s="169"/>
      <c r="U2" s="169"/>
      <c r="V2" s="169"/>
      <c r="W2" s="169"/>
      <c r="X2" s="169"/>
      <c r="Y2" s="169"/>
      <c r="Z2" s="169"/>
      <c r="AA2" s="169"/>
      <c r="AB2" s="169"/>
      <c r="AC2" s="169"/>
      <c r="AD2" s="169"/>
      <c r="AE2" s="169"/>
      <c r="AF2" s="170"/>
      <c r="AG2" s="168" t="s">
        <v>194</v>
      </c>
    </row>
    <row r="3" spans="1:57" ht="21" customHeight="1" x14ac:dyDescent="0.2">
      <c r="A3" s="441"/>
      <c r="B3" s="441"/>
      <c r="C3" s="441"/>
      <c r="D3" s="448"/>
      <c r="E3" s="449"/>
      <c r="F3" s="449"/>
      <c r="G3" s="449"/>
      <c r="H3" s="449"/>
      <c r="I3" s="449"/>
      <c r="J3" s="449"/>
      <c r="K3" s="449"/>
      <c r="L3" s="449"/>
      <c r="M3" s="450"/>
      <c r="N3" s="451" t="s">
        <v>508</v>
      </c>
      <c r="O3" s="452"/>
      <c r="P3" s="452"/>
      <c r="Q3" s="452"/>
      <c r="R3" s="453"/>
      <c r="S3" s="171"/>
      <c r="T3" s="171"/>
      <c r="U3" s="171"/>
      <c r="V3" s="171"/>
      <c r="W3" s="171"/>
      <c r="X3" s="171"/>
      <c r="Y3" s="171"/>
      <c r="Z3" s="171"/>
      <c r="AA3" s="171"/>
      <c r="AB3" s="171"/>
      <c r="AC3" s="171"/>
      <c r="AD3" s="171"/>
      <c r="AE3" s="171"/>
      <c r="AF3" s="172"/>
      <c r="AG3" s="168" t="s">
        <v>25</v>
      </c>
    </row>
    <row r="4" spans="1:57" s="46" customFormat="1" ht="25.5" customHeight="1" x14ac:dyDescent="0.2">
      <c r="A4" s="440" t="s">
        <v>509</v>
      </c>
      <c r="B4" s="440"/>
      <c r="C4" s="440"/>
      <c r="D4" s="440"/>
      <c r="E4" s="440"/>
      <c r="F4" s="440"/>
      <c r="G4" s="440"/>
      <c r="H4" s="440"/>
      <c r="I4" s="440"/>
      <c r="J4" s="440"/>
      <c r="K4" s="440"/>
      <c r="L4" s="440"/>
      <c r="M4" s="29"/>
      <c r="N4" s="173"/>
      <c r="O4" s="29"/>
      <c r="P4" s="29"/>
      <c r="Q4" s="29"/>
      <c r="R4" s="29"/>
      <c r="S4" s="47"/>
      <c r="T4" s="47"/>
      <c r="U4" s="47"/>
      <c r="V4" s="47"/>
      <c r="W4" s="47"/>
      <c r="X4" s="47"/>
      <c r="Y4" s="47"/>
      <c r="Z4" s="47"/>
      <c r="AA4" s="47"/>
      <c r="AB4" s="47"/>
      <c r="AC4" s="47"/>
      <c r="AD4" s="47"/>
      <c r="AE4" s="47"/>
      <c r="AI4" s="251" t="s">
        <v>35</v>
      </c>
    </row>
    <row r="5" spans="1:57" s="46" customFormat="1" ht="26.25" customHeight="1" x14ac:dyDescent="0.2">
      <c r="A5" s="415" t="s">
        <v>265</v>
      </c>
      <c r="B5" s="415"/>
      <c r="C5" s="415"/>
      <c r="D5" s="415"/>
      <c r="E5" s="415"/>
      <c r="F5" s="415"/>
      <c r="G5" s="415"/>
      <c r="H5" s="415"/>
      <c r="I5" s="415"/>
      <c r="J5" s="415"/>
      <c r="K5" s="415"/>
      <c r="L5" s="415"/>
      <c r="M5" s="28"/>
      <c r="N5" s="174"/>
      <c r="O5" s="28"/>
      <c r="P5" s="28"/>
      <c r="Q5" s="28"/>
      <c r="R5" s="28"/>
      <c r="S5" s="28"/>
      <c r="T5" s="28"/>
      <c r="U5" s="28"/>
      <c r="V5" s="28"/>
      <c r="W5" s="28"/>
      <c r="X5" s="28"/>
      <c r="Y5" s="28"/>
      <c r="Z5" s="28"/>
      <c r="AA5" s="28"/>
      <c r="AB5" s="28"/>
      <c r="AC5" s="28"/>
      <c r="AD5" s="28"/>
      <c r="AE5" s="28"/>
      <c r="AF5" s="28"/>
      <c r="AG5" s="28"/>
      <c r="AI5" s="251" t="s">
        <v>36</v>
      </c>
    </row>
    <row r="6" spans="1:57" s="46" customFormat="1" ht="18.75" customHeight="1" x14ac:dyDescent="0.2">
      <c r="A6" s="416" t="s">
        <v>17</v>
      </c>
      <c r="B6" s="417"/>
      <c r="C6" s="417"/>
      <c r="D6" s="417"/>
      <c r="E6" s="417"/>
      <c r="F6" s="417"/>
      <c r="G6" s="417"/>
      <c r="H6" s="417"/>
      <c r="I6" s="417"/>
      <c r="J6" s="417"/>
      <c r="K6" s="417"/>
      <c r="L6" s="417"/>
      <c r="M6" s="417"/>
      <c r="N6" s="417"/>
      <c r="O6" s="417"/>
      <c r="P6" s="417"/>
      <c r="Q6" s="417"/>
      <c r="R6" s="417"/>
      <c r="S6" s="418" t="s">
        <v>18</v>
      </c>
      <c r="T6" s="419"/>
      <c r="U6" s="419"/>
      <c r="V6" s="419"/>
      <c r="W6" s="419"/>
      <c r="X6" s="419"/>
      <c r="Y6" s="419"/>
      <c r="Z6" s="419"/>
      <c r="AA6" s="419"/>
      <c r="AB6" s="419"/>
      <c r="AC6" s="419"/>
      <c r="AD6" s="419"/>
      <c r="AE6" s="419"/>
      <c r="AF6" s="419"/>
      <c r="AG6" s="420"/>
      <c r="AI6" s="251" t="s">
        <v>37</v>
      </c>
    </row>
    <row r="7" spans="1:57" s="26" customFormat="1" ht="39" customHeight="1" x14ac:dyDescent="0.2">
      <c r="A7" s="421" t="s">
        <v>38</v>
      </c>
      <c r="B7" s="424" t="s">
        <v>34</v>
      </c>
      <c r="C7" s="425"/>
      <c r="D7" s="426" t="s">
        <v>14</v>
      </c>
      <c r="E7" s="426"/>
      <c r="F7" s="426"/>
      <c r="G7" s="426"/>
      <c r="H7" s="426" t="s">
        <v>24</v>
      </c>
      <c r="I7" s="426"/>
      <c r="J7" s="426"/>
      <c r="K7" s="426"/>
      <c r="L7" s="426"/>
      <c r="M7" s="427" t="s">
        <v>20</v>
      </c>
      <c r="N7" s="428"/>
      <c r="O7" s="428"/>
      <c r="P7" s="428"/>
      <c r="Q7" s="428"/>
      <c r="R7" s="429"/>
      <c r="S7" s="430" t="s">
        <v>42</v>
      </c>
      <c r="T7" s="431"/>
      <c r="U7" s="431"/>
      <c r="V7" s="431"/>
      <c r="W7" s="431"/>
      <c r="X7" s="431"/>
      <c r="Y7" s="431"/>
      <c r="Z7" s="431"/>
      <c r="AA7" s="431"/>
      <c r="AB7" s="431"/>
      <c r="AC7" s="431"/>
      <c r="AD7" s="431"/>
      <c r="AE7" s="432"/>
      <c r="AF7" s="433" t="s">
        <v>23</v>
      </c>
      <c r="AG7" s="433"/>
    </row>
    <row r="8" spans="1:57" s="26" customFormat="1" ht="36.75" customHeight="1" x14ac:dyDescent="0.2">
      <c r="A8" s="422"/>
      <c r="B8" s="436" t="s">
        <v>39</v>
      </c>
      <c r="C8" s="436" t="s">
        <v>40</v>
      </c>
      <c r="D8" s="438" t="s">
        <v>41</v>
      </c>
      <c r="E8" s="438" t="s">
        <v>204</v>
      </c>
      <c r="F8" s="438" t="s">
        <v>266</v>
      </c>
      <c r="G8" s="413" t="s">
        <v>46</v>
      </c>
      <c r="H8" s="396" t="s">
        <v>47</v>
      </c>
      <c r="I8" s="396" t="s">
        <v>48</v>
      </c>
      <c r="J8" s="396" t="s">
        <v>49</v>
      </c>
      <c r="K8" s="396" t="s">
        <v>50</v>
      </c>
      <c r="L8" s="396" t="s">
        <v>51</v>
      </c>
      <c r="M8" s="434" t="s">
        <v>52</v>
      </c>
      <c r="N8" s="405" t="s">
        <v>53</v>
      </c>
      <c r="O8" s="407" t="s">
        <v>54</v>
      </c>
      <c r="P8" s="408"/>
      <c r="Q8" s="408"/>
      <c r="R8" s="409"/>
      <c r="S8" s="410" t="s">
        <v>30</v>
      </c>
      <c r="T8" s="411"/>
      <c r="U8" s="412"/>
      <c r="V8" s="410" t="s">
        <v>31</v>
      </c>
      <c r="W8" s="411"/>
      <c r="X8" s="412"/>
      <c r="Y8" s="410" t="s">
        <v>32</v>
      </c>
      <c r="Z8" s="411"/>
      <c r="AA8" s="412"/>
      <c r="AB8" s="410" t="s">
        <v>33</v>
      </c>
      <c r="AC8" s="411"/>
      <c r="AD8" s="412"/>
      <c r="AE8" s="398" t="s">
        <v>43</v>
      </c>
      <c r="AF8" s="400" t="s">
        <v>44</v>
      </c>
      <c r="AG8" s="400" t="s">
        <v>45</v>
      </c>
      <c r="AI8" s="402" t="s">
        <v>19</v>
      </c>
      <c r="AJ8" s="403"/>
      <c r="AK8" s="404"/>
    </row>
    <row r="9" spans="1:57" s="27" customFormat="1" ht="25.5" customHeight="1" x14ac:dyDescent="0.2">
      <c r="A9" s="423"/>
      <c r="B9" s="437"/>
      <c r="C9" s="437"/>
      <c r="D9" s="439"/>
      <c r="E9" s="439"/>
      <c r="F9" s="439"/>
      <c r="G9" s="414"/>
      <c r="H9" s="397"/>
      <c r="I9" s="397"/>
      <c r="J9" s="397"/>
      <c r="K9" s="397"/>
      <c r="L9" s="397"/>
      <c r="M9" s="435"/>
      <c r="N9" s="406"/>
      <c r="O9" s="251" t="s">
        <v>26</v>
      </c>
      <c r="P9" s="251" t="s">
        <v>27</v>
      </c>
      <c r="Q9" s="251" t="s">
        <v>28</v>
      </c>
      <c r="R9" s="251" t="s">
        <v>29</v>
      </c>
      <c r="S9" s="252" t="s">
        <v>21</v>
      </c>
      <c r="T9" s="252" t="s">
        <v>205</v>
      </c>
      <c r="U9" s="253" t="s">
        <v>22</v>
      </c>
      <c r="V9" s="252" t="s">
        <v>21</v>
      </c>
      <c r="W9" s="252" t="s">
        <v>205</v>
      </c>
      <c r="X9" s="253" t="s">
        <v>22</v>
      </c>
      <c r="Y9" s="252" t="s">
        <v>21</v>
      </c>
      <c r="Z9" s="252" t="s">
        <v>205</v>
      </c>
      <c r="AA9" s="253" t="s">
        <v>22</v>
      </c>
      <c r="AB9" s="252" t="s">
        <v>21</v>
      </c>
      <c r="AC9" s="252" t="s">
        <v>205</v>
      </c>
      <c r="AD9" s="253" t="s">
        <v>22</v>
      </c>
      <c r="AE9" s="399"/>
      <c r="AF9" s="401"/>
      <c r="AG9" s="401"/>
      <c r="AI9" s="175" t="s">
        <v>0</v>
      </c>
      <c r="AJ9" s="192" t="s">
        <v>15</v>
      </c>
      <c r="AK9" s="191" t="s">
        <v>16</v>
      </c>
    </row>
    <row r="10" spans="1:57" s="27" customFormat="1" ht="74.25" customHeight="1" x14ac:dyDescent="0.2">
      <c r="A10" s="30">
        <v>1</v>
      </c>
      <c r="B10" s="30">
        <v>3</v>
      </c>
      <c r="C10" s="30">
        <v>3.1</v>
      </c>
      <c r="D10" s="30" t="s">
        <v>124</v>
      </c>
      <c r="E10" s="30" t="s">
        <v>125</v>
      </c>
      <c r="F10" s="31" t="s">
        <v>267</v>
      </c>
      <c r="G10" s="48">
        <v>43281</v>
      </c>
      <c r="H10" s="30" t="s">
        <v>36</v>
      </c>
      <c r="I10" s="31" t="s">
        <v>268</v>
      </c>
      <c r="J10" s="31" t="s">
        <v>269</v>
      </c>
      <c r="K10" s="254" t="s">
        <v>270</v>
      </c>
      <c r="L10" s="30" t="s">
        <v>71</v>
      </c>
      <c r="M10" s="34">
        <v>1</v>
      </c>
      <c r="N10" s="34">
        <v>1</v>
      </c>
      <c r="O10" s="254"/>
      <c r="P10" s="254">
        <v>1</v>
      </c>
      <c r="Q10" s="254" t="s">
        <v>94</v>
      </c>
      <c r="R10" s="254" t="s">
        <v>94</v>
      </c>
      <c r="S10" s="255"/>
      <c r="T10" s="255"/>
      <c r="U10" s="256"/>
      <c r="V10" s="257"/>
      <c r="W10" s="257"/>
      <c r="X10" s="256"/>
      <c r="Y10" s="257"/>
      <c r="Z10" s="257"/>
      <c r="AA10" s="256"/>
      <c r="AB10" s="257"/>
      <c r="AC10" s="257"/>
      <c r="AD10" s="256"/>
      <c r="AE10" s="258"/>
      <c r="AF10" s="176" t="str">
        <f>IF(AE10&lt;80%,"MÍNIMO",IF(AE10&gt;=80%,IF(AE10&lt;90%,"ACEPTABLE",IF(AE10&gt;=90%,"SATISFACTORIO"))))</f>
        <v>MÍNIMO</v>
      </c>
      <c r="AG10" s="259"/>
      <c r="AI10" s="177" t="s">
        <v>91</v>
      </c>
      <c r="AJ10" s="178" t="s">
        <v>271</v>
      </c>
      <c r="AK10" s="178" t="s">
        <v>272</v>
      </c>
    </row>
    <row r="11" spans="1:57" s="27" customFormat="1" ht="61.5" customHeight="1" x14ac:dyDescent="0.2">
      <c r="A11" s="30">
        <v>2</v>
      </c>
      <c r="B11" s="30">
        <v>3</v>
      </c>
      <c r="C11" s="30">
        <v>3.1</v>
      </c>
      <c r="D11" s="30" t="s">
        <v>124</v>
      </c>
      <c r="E11" s="30" t="s">
        <v>125</v>
      </c>
      <c r="F11" s="31" t="s">
        <v>371</v>
      </c>
      <c r="G11" s="48">
        <v>43465</v>
      </c>
      <c r="H11" s="30" t="s">
        <v>35</v>
      </c>
      <c r="I11" s="31" t="s">
        <v>273</v>
      </c>
      <c r="J11" s="31" t="s">
        <v>273</v>
      </c>
      <c r="K11" s="254" t="s">
        <v>274</v>
      </c>
      <c r="L11" s="30" t="s">
        <v>71</v>
      </c>
      <c r="M11" s="34" t="s">
        <v>126</v>
      </c>
      <c r="N11" s="34">
        <v>1</v>
      </c>
      <c r="O11" s="254">
        <v>0.5</v>
      </c>
      <c r="P11" s="254">
        <v>0.2</v>
      </c>
      <c r="Q11" s="254">
        <v>0.2</v>
      </c>
      <c r="R11" s="254">
        <v>0.1</v>
      </c>
      <c r="S11" s="255"/>
      <c r="T11" s="255"/>
      <c r="U11" s="256"/>
      <c r="V11" s="257"/>
      <c r="W11" s="257"/>
      <c r="X11" s="256"/>
      <c r="Y11" s="257"/>
      <c r="Z11" s="257"/>
      <c r="AA11" s="256"/>
      <c r="AB11" s="257"/>
      <c r="AC11" s="257"/>
      <c r="AD11" s="256"/>
      <c r="AE11" s="258"/>
      <c r="AF11" s="176"/>
      <c r="AG11" s="259"/>
      <c r="AI11" s="177"/>
      <c r="AJ11" s="178"/>
      <c r="AK11" s="178"/>
    </row>
    <row r="12" spans="1:57" s="39" customFormat="1" ht="97.5" customHeight="1" x14ac:dyDescent="0.2">
      <c r="A12" s="30">
        <v>3</v>
      </c>
      <c r="B12" s="30">
        <v>3</v>
      </c>
      <c r="C12" s="30">
        <v>3.1</v>
      </c>
      <c r="D12" s="30" t="s">
        <v>124</v>
      </c>
      <c r="E12" s="30" t="s">
        <v>125</v>
      </c>
      <c r="F12" s="31" t="s">
        <v>372</v>
      </c>
      <c r="G12" s="48">
        <v>43465</v>
      </c>
      <c r="H12" s="30" t="s">
        <v>35</v>
      </c>
      <c r="I12" s="31" t="s">
        <v>373</v>
      </c>
      <c r="J12" s="31" t="s">
        <v>374</v>
      </c>
      <c r="K12" s="254" t="s">
        <v>375</v>
      </c>
      <c r="L12" s="30" t="s">
        <v>71</v>
      </c>
      <c r="M12" s="34" t="s">
        <v>126</v>
      </c>
      <c r="N12" s="34">
        <v>1</v>
      </c>
      <c r="O12" s="254">
        <v>1</v>
      </c>
      <c r="P12" s="254">
        <v>1</v>
      </c>
      <c r="Q12" s="254">
        <v>1</v>
      </c>
      <c r="R12" s="254">
        <v>1</v>
      </c>
      <c r="S12" s="260"/>
      <c r="T12" s="260"/>
      <c r="U12" s="261"/>
      <c r="V12" s="260"/>
      <c r="W12" s="260"/>
      <c r="X12" s="261"/>
      <c r="Y12" s="260"/>
      <c r="Z12" s="260"/>
      <c r="AA12" s="261"/>
      <c r="AB12" s="260"/>
      <c r="AC12" s="260"/>
      <c r="AD12" s="261"/>
      <c r="AE12" s="179"/>
      <c r="AF12" s="176" t="str">
        <f>IF(AE12=0%,"MÍNIMO",IF(AE12=100%,"SATISFACTORIO"))</f>
        <v>MÍNIMO</v>
      </c>
      <c r="AG12" s="180"/>
      <c r="AH12" s="35"/>
      <c r="AI12" s="177">
        <f>0%</f>
        <v>0</v>
      </c>
      <c r="AJ12" s="178" t="s">
        <v>65</v>
      </c>
      <c r="AK12" s="177">
        <f>100%</f>
        <v>1</v>
      </c>
      <c r="AL12" s="38"/>
      <c r="AM12" s="38"/>
      <c r="AN12" s="38"/>
      <c r="AO12" s="38"/>
      <c r="AP12" s="38"/>
      <c r="AQ12" s="38"/>
      <c r="AR12" s="38"/>
      <c r="AS12" s="38"/>
      <c r="AT12" s="38"/>
      <c r="AU12" s="38"/>
      <c r="AV12" s="38"/>
      <c r="AW12" s="38"/>
      <c r="AX12" s="38"/>
      <c r="AY12" s="38"/>
      <c r="AZ12" s="38"/>
      <c r="BA12" s="38"/>
      <c r="BB12" s="38"/>
      <c r="BC12" s="38"/>
      <c r="BD12" s="38"/>
      <c r="BE12" s="38"/>
    </row>
    <row r="13" spans="1:57" s="36" customFormat="1" ht="70.5" customHeight="1" x14ac:dyDescent="0.2">
      <c r="A13" s="30">
        <v>4</v>
      </c>
      <c r="B13" s="30">
        <v>3</v>
      </c>
      <c r="C13" s="30">
        <v>3.1</v>
      </c>
      <c r="D13" s="30" t="s">
        <v>124</v>
      </c>
      <c r="E13" s="30" t="s">
        <v>125</v>
      </c>
      <c r="F13" s="194" t="s">
        <v>275</v>
      </c>
      <c r="G13" s="48">
        <v>43465</v>
      </c>
      <c r="H13" s="30" t="s">
        <v>35</v>
      </c>
      <c r="I13" s="31" t="s">
        <v>276</v>
      </c>
      <c r="J13" s="31" t="s">
        <v>277</v>
      </c>
      <c r="K13" s="254" t="s">
        <v>278</v>
      </c>
      <c r="L13" s="30" t="s">
        <v>71</v>
      </c>
      <c r="M13" s="34" t="s">
        <v>126</v>
      </c>
      <c r="N13" s="254">
        <v>1</v>
      </c>
      <c r="O13" s="34">
        <v>0.25</v>
      </c>
      <c r="P13" s="34">
        <v>0.25</v>
      </c>
      <c r="Q13" s="34">
        <v>0.25</v>
      </c>
      <c r="R13" s="34">
        <v>0.25</v>
      </c>
      <c r="S13" s="230"/>
      <c r="T13" s="33"/>
      <c r="U13" s="261"/>
      <c r="V13" s="33"/>
      <c r="W13" s="33"/>
      <c r="X13" s="261"/>
      <c r="Y13" s="33"/>
      <c r="Z13" s="33"/>
      <c r="AA13" s="261"/>
      <c r="AB13" s="33"/>
      <c r="AC13" s="33"/>
      <c r="AD13" s="261"/>
      <c r="AE13" s="262"/>
      <c r="AF13" s="37"/>
      <c r="AG13" s="37"/>
      <c r="AI13" s="33"/>
      <c r="AJ13" s="33"/>
      <c r="AK13" s="33"/>
    </row>
    <row r="14" spans="1:57" s="36" customFormat="1" ht="105.75" customHeight="1" x14ac:dyDescent="0.2">
      <c r="A14" s="30">
        <v>5</v>
      </c>
      <c r="B14" s="30">
        <v>3</v>
      </c>
      <c r="C14" s="30" t="s">
        <v>58</v>
      </c>
      <c r="D14" s="30" t="s">
        <v>124</v>
      </c>
      <c r="E14" s="30" t="s">
        <v>125</v>
      </c>
      <c r="F14" s="32" t="s">
        <v>399</v>
      </c>
      <c r="G14" s="48">
        <v>43100</v>
      </c>
      <c r="H14" s="30" t="s">
        <v>35</v>
      </c>
      <c r="I14" s="31" t="s">
        <v>383</v>
      </c>
      <c r="J14" s="31" t="s">
        <v>384</v>
      </c>
      <c r="K14" s="49" t="s">
        <v>400</v>
      </c>
      <c r="L14" s="30" t="s">
        <v>71</v>
      </c>
      <c r="M14" s="34" t="s">
        <v>126</v>
      </c>
      <c r="N14" s="34">
        <v>1</v>
      </c>
      <c r="O14" s="183" t="s">
        <v>385</v>
      </c>
      <c r="P14" s="183" t="s">
        <v>385</v>
      </c>
      <c r="Q14" s="183" t="s">
        <v>94</v>
      </c>
      <c r="R14" s="183">
        <v>1</v>
      </c>
      <c r="S14" s="204"/>
      <c r="T14" s="204"/>
      <c r="U14" s="263"/>
      <c r="V14" s="204"/>
      <c r="W14" s="204"/>
      <c r="X14" s="263"/>
      <c r="Y14" s="204"/>
      <c r="Z14" s="204"/>
      <c r="AA14" s="263"/>
      <c r="AB14" s="204"/>
      <c r="AC14" s="204"/>
      <c r="AD14" s="263"/>
      <c r="AE14" s="264"/>
      <c r="AF14" s="205"/>
      <c r="AG14" s="205"/>
      <c r="AI14" s="204"/>
      <c r="AJ14" s="204"/>
      <c r="AK14" s="204"/>
    </row>
    <row r="15" spans="1:57" s="36" customFormat="1" ht="72.75" customHeight="1" x14ac:dyDescent="0.2">
      <c r="A15" s="30">
        <v>6</v>
      </c>
      <c r="B15" s="30">
        <v>2</v>
      </c>
      <c r="C15" s="30">
        <v>2.2999999999999998</v>
      </c>
      <c r="D15" s="30" t="s">
        <v>376</v>
      </c>
      <c r="E15" s="49" t="s">
        <v>70</v>
      </c>
      <c r="F15" s="32" t="s">
        <v>500</v>
      </c>
      <c r="G15" s="48">
        <v>43465</v>
      </c>
      <c r="H15" s="34" t="s">
        <v>35</v>
      </c>
      <c r="I15" s="32" t="s">
        <v>434</v>
      </c>
      <c r="J15" s="32" t="s">
        <v>435</v>
      </c>
      <c r="K15" s="219" t="s">
        <v>436</v>
      </c>
      <c r="L15" s="30" t="s">
        <v>71</v>
      </c>
      <c r="M15" s="254">
        <v>1.06</v>
      </c>
      <c r="N15" s="265">
        <v>1</v>
      </c>
      <c r="O15" s="254" t="s">
        <v>72</v>
      </c>
      <c r="P15" s="254">
        <v>0.5</v>
      </c>
      <c r="Q15" s="254" t="s">
        <v>72</v>
      </c>
      <c r="R15" s="254">
        <v>0.5</v>
      </c>
      <c r="S15" s="204"/>
      <c r="T15" s="204"/>
      <c r="U15" s="263"/>
      <c r="V15" s="204"/>
      <c r="W15" s="204"/>
      <c r="X15" s="263"/>
      <c r="Y15" s="204"/>
      <c r="Z15" s="204"/>
      <c r="AA15" s="263"/>
      <c r="AB15" s="204"/>
      <c r="AC15" s="204"/>
      <c r="AD15" s="263"/>
      <c r="AE15" s="264"/>
      <c r="AF15" s="205"/>
      <c r="AG15" s="205"/>
      <c r="AI15" s="204"/>
      <c r="AJ15" s="204"/>
      <c r="AK15" s="204"/>
    </row>
    <row r="16" spans="1:57" s="19" customFormat="1" ht="85.5" customHeight="1" x14ac:dyDescent="0.2">
      <c r="A16" s="30">
        <v>7</v>
      </c>
      <c r="B16" s="30">
        <v>2</v>
      </c>
      <c r="C16" s="30">
        <v>2.1</v>
      </c>
      <c r="D16" s="30" t="s">
        <v>376</v>
      </c>
      <c r="E16" s="49" t="s">
        <v>74</v>
      </c>
      <c r="F16" s="31" t="s">
        <v>348</v>
      </c>
      <c r="G16" s="48">
        <v>43281</v>
      </c>
      <c r="H16" s="34" t="s">
        <v>35</v>
      </c>
      <c r="I16" s="32" t="s">
        <v>349</v>
      </c>
      <c r="J16" s="32" t="s">
        <v>350</v>
      </c>
      <c r="K16" s="34" t="s">
        <v>351</v>
      </c>
      <c r="L16" s="30" t="s">
        <v>71</v>
      </c>
      <c r="M16" s="254"/>
      <c r="N16" s="254">
        <v>1</v>
      </c>
      <c r="O16" s="266"/>
      <c r="P16" s="254">
        <v>1</v>
      </c>
      <c r="Q16" s="266"/>
      <c r="R16" s="254"/>
      <c r="W16" s="181"/>
      <c r="Y16" s="267"/>
    </row>
    <row r="17" spans="1:33" s="19" customFormat="1" ht="95.25" customHeight="1" x14ac:dyDescent="0.2">
      <c r="A17" s="30">
        <v>8</v>
      </c>
      <c r="B17" s="30">
        <v>2</v>
      </c>
      <c r="C17" s="30">
        <v>2.1</v>
      </c>
      <c r="D17" s="30" t="s">
        <v>376</v>
      </c>
      <c r="E17" s="49" t="s">
        <v>70</v>
      </c>
      <c r="F17" s="31" t="s">
        <v>352</v>
      </c>
      <c r="G17" s="48">
        <v>43281</v>
      </c>
      <c r="H17" s="34" t="s">
        <v>35</v>
      </c>
      <c r="I17" s="32" t="s">
        <v>453</v>
      </c>
      <c r="J17" s="32" t="s">
        <v>452</v>
      </c>
      <c r="K17" s="34" t="s">
        <v>353</v>
      </c>
      <c r="L17" s="30" t="s">
        <v>71</v>
      </c>
      <c r="M17" s="254"/>
      <c r="N17" s="254">
        <v>1</v>
      </c>
      <c r="O17" s="266"/>
      <c r="P17" s="254">
        <v>1</v>
      </c>
      <c r="Q17" s="266"/>
      <c r="R17" s="254"/>
      <c r="S17" s="23"/>
      <c r="T17" s="23"/>
      <c r="U17" s="23"/>
      <c r="V17" s="23"/>
      <c r="W17" s="23"/>
      <c r="X17" s="23"/>
      <c r="Y17" s="267"/>
      <c r="Z17" s="23"/>
      <c r="AA17" s="23"/>
      <c r="AB17" s="23"/>
      <c r="AC17" s="23"/>
      <c r="AD17" s="23"/>
      <c r="AE17" s="23"/>
      <c r="AF17" s="22"/>
      <c r="AG17" s="22"/>
    </row>
    <row r="18" spans="1:33" s="19" customFormat="1" ht="141" customHeight="1" x14ac:dyDescent="0.2">
      <c r="A18" s="30">
        <v>9</v>
      </c>
      <c r="B18" s="30">
        <v>2</v>
      </c>
      <c r="C18" s="30">
        <v>2.2000000000000002</v>
      </c>
      <c r="D18" s="30" t="s">
        <v>376</v>
      </c>
      <c r="E18" s="49" t="s">
        <v>70</v>
      </c>
      <c r="F18" s="32" t="s">
        <v>501</v>
      </c>
      <c r="G18" s="48">
        <v>43465</v>
      </c>
      <c r="H18" s="34" t="s">
        <v>35</v>
      </c>
      <c r="I18" s="32" t="s">
        <v>76</v>
      </c>
      <c r="J18" s="32" t="s">
        <v>77</v>
      </c>
      <c r="K18" s="219" t="s">
        <v>78</v>
      </c>
      <c r="L18" s="30" t="s">
        <v>71</v>
      </c>
      <c r="M18" s="254">
        <v>1.2</v>
      </c>
      <c r="N18" s="265">
        <v>1</v>
      </c>
      <c r="O18" s="266" t="s">
        <v>72</v>
      </c>
      <c r="P18" s="254">
        <v>0.5</v>
      </c>
      <c r="Q18" s="266" t="s">
        <v>72</v>
      </c>
      <c r="R18" s="254">
        <v>0.5</v>
      </c>
      <c r="S18" s="23"/>
      <c r="T18" s="23"/>
      <c r="U18" s="23"/>
      <c r="V18" s="23"/>
      <c r="W18" s="23"/>
      <c r="X18" s="23"/>
      <c r="Y18" s="267"/>
      <c r="Z18" s="23"/>
      <c r="AA18" s="23"/>
      <c r="AB18" s="23"/>
      <c r="AC18" s="23"/>
      <c r="AD18" s="23"/>
      <c r="AE18" s="23"/>
      <c r="AF18" s="22"/>
      <c r="AG18" s="22"/>
    </row>
    <row r="19" spans="1:33" s="19" customFormat="1" ht="117" customHeight="1" x14ac:dyDescent="0.2">
      <c r="A19" s="30">
        <v>10</v>
      </c>
      <c r="B19" s="30">
        <v>2</v>
      </c>
      <c r="C19" s="30">
        <v>2.4</v>
      </c>
      <c r="D19" s="30" t="s">
        <v>376</v>
      </c>
      <c r="E19" s="49" t="s">
        <v>70</v>
      </c>
      <c r="F19" s="32" t="s">
        <v>437</v>
      </c>
      <c r="G19" s="48">
        <v>43465</v>
      </c>
      <c r="H19" s="34" t="s">
        <v>35</v>
      </c>
      <c r="I19" s="32" t="s">
        <v>80</v>
      </c>
      <c r="J19" s="32" t="s">
        <v>81</v>
      </c>
      <c r="K19" s="219" t="s">
        <v>438</v>
      </c>
      <c r="L19" s="30" t="s">
        <v>71</v>
      </c>
      <c r="M19" s="254">
        <v>1</v>
      </c>
      <c r="N19" s="265">
        <v>1</v>
      </c>
      <c r="O19" s="266" t="s">
        <v>72</v>
      </c>
      <c r="P19" s="254">
        <v>0.5</v>
      </c>
      <c r="Q19" s="266" t="s">
        <v>72</v>
      </c>
      <c r="R19" s="254">
        <v>0.5</v>
      </c>
      <c r="S19" s="23"/>
      <c r="T19" s="23"/>
      <c r="U19" s="23"/>
      <c r="V19" s="23"/>
      <c r="W19" s="23"/>
      <c r="X19" s="23"/>
      <c r="Y19" s="267"/>
      <c r="Z19" s="23"/>
      <c r="AA19" s="23"/>
      <c r="AB19" s="23"/>
      <c r="AC19" s="23"/>
      <c r="AD19" s="23"/>
      <c r="AE19" s="23"/>
      <c r="AF19" s="22"/>
      <c r="AG19" s="22"/>
    </row>
    <row r="20" spans="1:33" s="19" customFormat="1" ht="78.75" customHeight="1" x14ac:dyDescent="0.2">
      <c r="A20" s="30">
        <v>11</v>
      </c>
      <c r="B20" s="30">
        <v>2</v>
      </c>
      <c r="C20" s="30">
        <v>2.1</v>
      </c>
      <c r="D20" s="30" t="s">
        <v>376</v>
      </c>
      <c r="E20" s="49" t="s">
        <v>74</v>
      </c>
      <c r="F20" s="31" t="s">
        <v>82</v>
      </c>
      <c r="G20" s="48">
        <v>43465</v>
      </c>
      <c r="H20" s="34" t="s">
        <v>35</v>
      </c>
      <c r="I20" s="195" t="s">
        <v>279</v>
      </c>
      <c r="J20" s="32" t="s">
        <v>280</v>
      </c>
      <c r="K20" s="34" t="s">
        <v>83</v>
      </c>
      <c r="L20" s="30" t="s">
        <v>71</v>
      </c>
      <c r="M20" s="196" t="s">
        <v>72</v>
      </c>
      <c r="N20" s="196">
        <v>1</v>
      </c>
      <c r="O20" s="265">
        <v>0.33300000000000002</v>
      </c>
      <c r="P20" s="265">
        <v>0.33300000000000002</v>
      </c>
      <c r="Q20" s="265">
        <v>0.34</v>
      </c>
      <c r="R20" s="30" t="s">
        <v>72</v>
      </c>
      <c r="S20" s="23"/>
      <c r="T20" s="23"/>
      <c r="U20" s="23"/>
      <c r="V20" s="23"/>
      <c r="W20" s="23"/>
      <c r="X20" s="23"/>
      <c r="Y20" s="23"/>
      <c r="Z20" s="23"/>
      <c r="AA20" s="23"/>
      <c r="AB20" s="23"/>
      <c r="AC20" s="23"/>
      <c r="AD20" s="23"/>
      <c r="AE20" s="23"/>
      <c r="AF20" s="22"/>
      <c r="AG20" s="22"/>
    </row>
    <row r="21" spans="1:33" s="19" customFormat="1" ht="125.25" customHeight="1" x14ac:dyDescent="0.2">
      <c r="A21" s="30">
        <v>12</v>
      </c>
      <c r="B21" s="30">
        <v>2</v>
      </c>
      <c r="C21" s="30">
        <v>2.1</v>
      </c>
      <c r="D21" s="30" t="s">
        <v>376</v>
      </c>
      <c r="E21" s="49" t="s">
        <v>74</v>
      </c>
      <c r="F21" s="31" t="s">
        <v>84</v>
      </c>
      <c r="G21" s="48">
        <v>43465</v>
      </c>
      <c r="H21" s="34" t="s">
        <v>35</v>
      </c>
      <c r="I21" s="32" t="s">
        <v>281</v>
      </c>
      <c r="J21" s="31" t="s">
        <v>282</v>
      </c>
      <c r="K21" s="34" t="s">
        <v>85</v>
      </c>
      <c r="L21" s="30" t="s">
        <v>71</v>
      </c>
      <c r="M21" s="196" t="s">
        <v>72</v>
      </c>
      <c r="N21" s="196">
        <v>1</v>
      </c>
      <c r="O21" s="265">
        <v>0.33300000000000002</v>
      </c>
      <c r="P21" s="265">
        <v>0.33300000000000002</v>
      </c>
      <c r="Q21" s="265">
        <v>0.34</v>
      </c>
      <c r="R21" s="30" t="s">
        <v>72</v>
      </c>
      <c r="S21" s="23"/>
      <c r="T21" s="23"/>
      <c r="U21" s="23"/>
      <c r="V21" s="23"/>
      <c r="W21" s="23"/>
      <c r="X21" s="23"/>
      <c r="Y21" s="23"/>
      <c r="Z21" s="23"/>
      <c r="AA21" s="23"/>
      <c r="AB21" s="23"/>
      <c r="AC21" s="23"/>
      <c r="AD21" s="23"/>
      <c r="AE21" s="23"/>
      <c r="AF21" s="22"/>
      <c r="AG21" s="22"/>
    </row>
    <row r="22" spans="1:33" s="19" customFormat="1" ht="102.75" customHeight="1" x14ac:dyDescent="0.2">
      <c r="A22" s="30">
        <v>13</v>
      </c>
      <c r="B22" s="49">
        <v>2</v>
      </c>
      <c r="C22" s="49">
        <v>2.2999999999999998</v>
      </c>
      <c r="D22" s="30" t="s">
        <v>376</v>
      </c>
      <c r="E22" s="49" t="s">
        <v>86</v>
      </c>
      <c r="F22" s="31" t="s">
        <v>87</v>
      </c>
      <c r="G22" s="48">
        <v>43465</v>
      </c>
      <c r="H22" s="30" t="s">
        <v>88</v>
      </c>
      <c r="I22" s="31" t="s">
        <v>283</v>
      </c>
      <c r="J22" s="31" t="s">
        <v>89</v>
      </c>
      <c r="K22" s="183" t="s">
        <v>90</v>
      </c>
      <c r="L22" s="30" t="s">
        <v>71</v>
      </c>
      <c r="M22" s="183">
        <v>1</v>
      </c>
      <c r="N22" s="34" t="s">
        <v>284</v>
      </c>
      <c r="O22" s="183">
        <v>0.17</v>
      </c>
      <c r="P22" s="183">
        <v>0.33</v>
      </c>
      <c r="Q22" s="183">
        <v>0.17</v>
      </c>
      <c r="R22" s="183">
        <v>0.33</v>
      </c>
      <c r="S22" s="23"/>
      <c r="T22" s="23"/>
      <c r="U22" s="23"/>
      <c r="V22" s="23"/>
      <c r="W22" s="23"/>
      <c r="X22" s="23"/>
      <c r="Y22" s="23"/>
      <c r="Z22" s="23"/>
      <c r="AA22" s="23"/>
      <c r="AB22" s="23"/>
      <c r="AC22" s="23"/>
      <c r="AD22" s="23"/>
      <c r="AE22" s="23"/>
      <c r="AF22" s="22"/>
      <c r="AG22" s="22"/>
    </row>
    <row r="23" spans="1:33" s="19" customFormat="1" ht="76.5" x14ac:dyDescent="0.2">
      <c r="A23" s="30">
        <v>14</v>
      </c>
      <c r="B23" s="49">
        <v>2</v>
      </c>
      <c r="C23" s="49">
        <v>2.2999999999999998</v>
      </c>
      <c r="D23" s="30" t="s">
        <v>376</v>
      </c>
      <c r="E23" s="49" t="s">
        <v>86</v>
      </c>
      <c r="F23" s="31" t="s">
        <v>92</v>
      </c>
      <c r="G23" s="48">
        <v>43465</v>
      </c>
      <c r="H23" s="34" t="s">
        <v>36</v>
      </c>
      <c r="I23" s="31" t="s">
        <v>285</v>
      </c>
      <c r="J23" s="31" t="s">
        <v>286</v>
      </c>
      <c r="K23" s="49" t="s">
        <v>93</v>
      </c>
      <c r="L23" s="197" t="s">
        <v>71</v>
      </c>
      <c r="M23" s="183">
        <v>1.25</v>
      </c>
      <c r="N23" s="186">
        <v>1</v>
      </c>
      <c r="O23" s="231"/>
      <c r="P23" s="231"/>
      <c r="Q23" s="231"/>
      <c r="R23" s="186"/>
      <c r="S23" s="23"/>
      <c r="T23" s="23"/>
      <c r="U23" s="23"/>
      <c r="V23" s="23"/>
      <c r="W23" s="23"/>
      <c r="X23" s="23"/>
      <c r="Y23" s="23"/>
      <c r="Z23" s="23"/>
      <c r="AA23" s="23"/>
      <c r="AB23" s="23"/>
      <c r="AC23" s="23"/>
      <c r="AD23" s="23"/>
      <c r="AE23" s="23"/>
      <c r="AF23" s="22"/>
      <c r="AG23" s="22"/>
    </row>
    <row r="24" spans="1:33" s="19" customFormat="1" ht="91.5" customHeight="1" x14ac:dyDescent="0.2">
      <c r="A24" s="30">
        <v>15</v>
      </c>
      <c r="B24" s="49">
        <v>2</v>
      </c>
      <c r="C24" s="49">
        <v>2.2999999999999998</v>
      </c>
      <c r="D24" s="30" t="s">
        <v>376</v>
      </c>
      <c r="E24" s="49" t="s">
        <v>86</v>
      </c>
      <c r="F24" s="31" t="s">
        <v>354</v>
      </c>
      <c r="G24" s="48">
        <v>43281</v>
      </c>
      <c r="H24" s="34" t="s">
        <v>35</v>
      </c>
      <c r="I24" s="32" t="s">
        <v>355</v>
      </c>
      <c r="J24" s="32" t="s">
        <v>356</v>
      </c>
      <c r="K24" s="34" t="s">
        <v>357</v>
      </c>
      <c r="L24" s="30" t="s">
        <v>71</v>
      </c>
      <c r="M24" s="254"/>
      <c r="N24" s="254">
        <v>1</v>
      </c>
      <c r="O24" s="266"/>
      <c r="P24" s="254">
        <v>1</v>
      </c>
      <c r="Q24" s="231"/>
      <c r="R24" s="186"/>
      <c r="S24" s="23"/>
      <c r="T24" s="23"/>
      <c r="U24" s="23"/>
      <c r="V24" s="23"/>
      <c r="W24" s="23"/>
      <c r="X24" s="23"/>
      <c r="Y24" s="23"/>
      <c r="Z24" s="23"/>
      <c r="AA24" s="23"/>
      <c r="AB24" s="23"/>
      <c r="AC24" s="23"/>
      <c r="AD24" s="23"/>
      <c r="AE24" s="23"/>
      <c r="AF24" s="22"/>
      <c r="AG24" s="22"/>
    </row>
    <row r="25" spans="1:33" s="19" customFormat="1" ht="132" customHeight="1" x14ac:dyDescent="0.2">
      <c r="A25" s="30">
        <v>16</v>
      </c>
      <c r="B25" s="30">
        <v>2</v>
      </c>
      <c r="C25" s="30">
        <v>2.4</v>
      </c>
      <c r="D25" s="30" t="s">
        <v>376</v>
      </c>
      <c r="E25" s="49" t="s">
        <v>86</v>
      </c>
      <c r="F25" s="32" t="s">
        <v>287</v>
      </c>
      <c r="G25" s="48">
        <v>43465</v>
      </c>
      <c r="H25" s="30" t="s">
        <v>35</v>
      </c>
      <c r="I25" s="40" t="s">
        <v>288</v>
      </c>
      <c r="J25" s="40" t="s">
        <v>95</v>
      </c>
      <c r="K25" s="232" t="s">
        <v>289</v>
      </c>
      <c r="L25" s="197" t="s">
        <v>71</v>
      </c>
      <c r="M25" s="231"/>
      <c r="N25" s="186">
        <v>1</v>
      </c>
      <c r="O25" s="231"/>
      <c r="P25" s="231"/>
      <c r="Q25" s="231"/>
      <c r="R25" s="231"/>
      <c r="S25" s="23"/>
      <c r="T25" s="23"/>
      <c r="U25" s="23"/>
      <c r="V25" s="23"/>
      <c r="W25" s="23"/>
      <c r="X25" s="23"/>
      <c r="Y25" s="23"/>
      <c r="Z25" s="23"/>
      <c r="AA25" s="23"/>
      <c r="AB25" s="23"/>
      <c r="AC25" s="23"/>
      <c r="AD25" s="23"/>
      <c r="AE25" s="23"/>
      <c r="AF25" s="22"/>
      <c r="AG25" s="22"/>
    </row>
    <row r="26" spans="1:33" s="210" customFormat="1" ht="104.25" customHeight="1" x14ac:dyDescent="0.2">
      <c r="A26" s="30">
        <v>17</v>
      </c>
      <c r="B26" s="30">
        <v>1</v>
      </c>
      <c r="C26" s="30">
        <v>1.4</v>
      </c>
      <c r="D26" s="30" t="s">
        <v>290</v>
      </c>
      <c r="E26" s="30" t="s">
        <v>291</v>
      </c>
      <c r="F26" s="32" t="s">
        <v>397</v>
      </c>
      <c r="G26" s="198">
        <v>43464</v>
      </c>
      <c r="H26" s="198" t="s">
        <v>35</v>
      </c>
      <c r="I26" s="32" t="s">
        <v>292</v>
      </c>
      <c r="J26" s="32" t="s">
        <v>293</v>
      </c>
      <c r="K26" s="49" t="s">
        <v>381</v>
      </c>
      <c r="L26" s="197" t="s">
        <v>71</v>
      </c>
      <c r="M26" s="254">
        <v>1</v>
      </c>
      <c r="N26" s="254">
        <v>1</v>
      </c>
      <c r="O26" s="254"/>
      <c r="P26" s="254"/>
      <c r="Q26" s="254"/>
      <c r="R26" s="254">
        <v>1</v>
      </c>
      <c r="S26" s="208"/>
      <c r="T26" s="208"/>
      <c r="U26" s="208"/>
      <c r="V26" s="208"/>
      <c r="W26" s="268"/>
      <c r="X26" s="208"/>
      <c r="Y26" s="208"/>
      <c r="Z26" s="208"/>
      <c r="AA26" s="208"/>
      <c r="AB26" s="208"/>
      <c r="AC26" s="208"/>
      <c r="AD26" s="208"/>
      <c r="AE26" s="208"/>
      <c r="AF26" s="209"/>
      <c r="AG26" s="209"/>
    </row>
    <row r="27" spans="1:33" s="19" customFormat="1" ht="84" customHeight="1" x14ac:dyDescent="0.2">
      <c r="A27" s="30">
        <v>18</v>
      </c>
      <c r="B27" s="30">
        <v>1</v>
      </c>
      <c r="C27" s="30">
        <v>1.4</v>
      </c>
      <c r="D27" s="30" t="s">
        <v>290</v>
      </c>
      <c r="E27" s="30" t="s">
        <v>377</v>
      </c>
      <c r="F27" s="32" t="s">
        <v>363</v>
      </c>
      <c r="G27" s="198">
        <v>43373</v>
      </c>
      <c r="H27" s="49" t="s">
        <v>35</v>
      </c>
      <c r="I27" s="32" t="s">
        <v>378</v>
      </c>
      <c r="J27" s="32" t="s">
        <v>379</v>
      </c>
      <c r="K27" s="49" t="s">
        <v>294</v>
      </c>
      <c r="L27" s="197" t="s">
        <v>71</v>
      </c>
      <c r="M27" s="254">
        <v>1</v>
      </c>
      <c r="N27" s="254">
        <v>1</v>
      </c>
      <c r="O27" s="254"/>
      <c r="P27" s="254"/>
      <c r="Q27" s="254">
        <v>1</v>
      </c>
      <c r="R27" s="254"/>
      <c r="S27" s="23"/>
      <c r="T27" s="23"/>
      <c r="U27" s="23"/>
      <c r="V27" s="23"/>
      <c r="W27" s="269"/>
      <c r="X27" s="23"/>
      <c r="Y27" s="23"/>
      <c r="Z27" s="23"/>
      <c r="AA27" s="23"/>
      <c r="AB27" s="23"/>
      <c r="AC27" s="23"/>
      <c r="AD27" s="23"/>
      <c r="AE27" s="23"/>
      <c r="AF27" s="22"/>
      <c r="AG27" s="22"/>
    </row>
    <row r="28" spans="1:33" s="19" customFormat="1" ht="89.25" customHeight="1" x14ac:dyDescent="0.2">
      <c r="A28" s="30">
        <v>19</v>
      </c>
      <c r="B28" s="30">
        <v>1</v>
      </c>
      <c r="C28" s="30">
        <v>1.3</v>
      </c>
      <c r="D28" s="30" t="s">
        <v>290</v>
      </c>
      <c r="E28" s="30" t="s">
        <v>295</v>
      </c>
      <c r="F28" s="32" t="s">
        <v>398</v>
      </c>
      <c r="G28" s="198">
        <v>43419</v>
      </c>
      <c r="H28" s="49" t="s">
        <v>35</v>
      </c>
      <c r="I28" s="32" t="s">
        <v>296</v>
      </c>
      <c r="J28" s="32" t="s">
        <v>297</v>
      </c>
      <c r="K28" s="49" t="s">
        <v>380</v>
      </c>
      <c r="L28" s="197" t="s">
        <v>71</v>
      </c>
      <c r="M28" s="254">
        <v>1</v>
      </c>
      <c r="N28" s="254">
        <v>1</v>
      </c>
      <c r="O28" s="266"/>
      <c r="P28" s="266"/>
      <c r="Q28" s="266"/>
      <c r="R28" s="254">
        <v>1</v>
      </c>
      <c r="S28" s="23"/>
      <c r="T28" s="23"/>
      <c r="U28" s="23"/>
      <c r="V28" s="23"/>
      <c r="W28" s="23"/>
      <c r="X28" s="23"/>
      <c r="Y28" s="23"/>
      <c r="Z28" s="23"/>
      <c r="AA28" s="23"/>
      <c r="AB28" s="23"/>
      <c r="AC28" s="23"/>
      <c r="AD28" s="23"/>
      <c r="AE28" s="23"/>
      <c r="AF28" s="22"/>
      <c r="AG28" s="22"/>
    </row>
    <row r="29" spans="1:33" s="19" customFormat="1" ht="85.5" customHeight="1" x14ac:dyDescent="0.2">
      <c r="A29" s="30">
        <v>20</v>
      </c>
      <c r="B29" s="30">
        <v>1</v>
      </c>
      <c r="C29" s="30">
        <v>1.4</v>
      </c>
      <c r="D29" s="30" t="s">
        <v>290</v>
      </c>
      <c r="E29" s="30" t="s">
        <v>291</v>
      </c>
      <c r="F29" s="32" t="s">
        <v>120</v>
      </c>
      <c r="G29" s="198">
        <v>43463</v>
      </c>
      <c r="H29" s="49" t="s">
        <v>35</v>
      </c>
      <c r="I29" s="32" t="s">
        <v>121</v>
      </c>
      <c r="J29" s="32" t="s">
        <v>122</v>
      </c>
      <c r="K29" s="49" t="s">
        <v>123</v>
      </c>
      <c r="L29" s="197" t="s">
        <v>71</v>
      </c>
      <c r="M29" s="254">
        <v>1</v>
      </c>
      <c r="N29" s="254">
        <v>1</v>
      </c>
      <c r="O29" s="266"/>
      <c r="P29" s="266"/>
      <c r="Q29" s="266"/>
      <c r="R29" s="254">
        <v>1</v>
      </c>
      <c r="S29" s="23"/>
      <c r="T29" s="23"/>
      <c r="U29" s="23"/>
      <c r="V29" s="23"/>
      <c r="W29" s="23"/>
      <c r="X29" s="23"/>
      <c r="Y29" s="23"/>
      <c r="Z29" s="23"/>
      <c r="AA29" s="23"/>
      <c r="AB29" s="23"/>
      <c r="AC29" s="23"/>
      <c r="AD29" s="23"/>
      <c r="AE29" s="23"/>
      <c r="AF29" s="22"/>
      <c r="AG29" s="22"/>
    </row>
    <row r="30" spans="1:33" s="19" customFormat="1" ht="99" customHeight="1" x14ac:dyDescent="0.2">
      <c r="A30" s="30">
        <v>21</v>
      </c>
      <c r="B30" s="30">
        <v>1</v>
      </c>
      <c r="C30" s="30">
        <v>1.1000000000000001</v>
      </c>
      <c r="D30" s="30" t="s">
        <v>298</v>
      </c>
      <c r="E30" s="30" t="s">
        <v>128</v>
      </c>
      <c r="F30" s="32" t="s">
        <v>129</v>
      </c>
      <c r="G30" s="182">
        <v>43465</v>
      </c>
      <c r="H30" s="183" t="s">
        <v>35</v>
      </c>
      <c r="I30" s="184" t="s">
        <v>130</v>
      </c>
      <c r="J30" s="185" t="s">
        <v>131</v>
      </c>
      <c r="K30" s="183" t="s">
        <v>299</v>
      </c>
      <c r="L30" s="30" t="s">
        <v>71</v>
      </c>
      <c r="M30" s="183">
        <v>0.88</v>
      </c>
      <c r="N30" s="183">
        <v>1</v>
      </c>
      <c r="O30" s="183">
        <v>0</v>
      </c>
      <c r="P30" s="183">
        <v>0.1</v>
      </c>
      <c r="Q30" s="183">
        <v>0.5</v>
      </c>
      <c r="R30" s="183">
        <v>0.4</v>
      </c>
      <c r="S30" s="23"/>
      <c r="T30" s="23"/>
      <c r="U30" s="23"/>
      <c r="V30" s="23"/>
      <c r="W30" s="23"/>
      <c r="X30" s="23"/>
      <c r="Y30" s="23"/>
      <c r="Z30" s="23"/>
      <c r="AA30" s="23"/>
      <c r="AB30" s="23"/>
      <c r="AC30" s="23"/>
      <c r="AD30" s="23"/>
      <c r="AE30" s="23"/>
      <c r="AF30" s="22"/>
      <c r="AG30" s="22"/>
    </row>
    <row r="31" spans="1:33" s="19" customFormat="1" ht="105" customHeight="1" x14ac:dyDescent="0.2">
      <c r="A31" s="30">
        <v>22</v>
      </c>
      <c r="B31" s="30">
        <v>1</v>
      </c>
      <c r="C31" s="30">
        <v>1.1000000000000001</v>
      </c>
      <c r="D31" s="30" t="s">
        <v>298</v>
      </c>
      <c r="E31" s="30" t="s">
        <v>396</v>
      </c>
      <c r="F31" s="32" t="s">
        <v>300</v>
      </c>
      <c r="G31" s="206">
        <v>43465</v>
      </c>
      <c r="H31" s="207" t="s">
        <v>35</v>
      </c>
      <c r="I31" s="34" t="s">
        <v>301</v>
      </c>
      <c r="J31" s="207" t="s">
        <v>302</v>
      </c>
      <c r="K31" s="207" t="s">
        <v>132</v>
      </c>
      <c r="L31" s="30" t="s">
        <v>71</v>
      </c>
      <c r="M31" s="183">
        <v>0.7</v>
      </c>
      <c r="N31" s="183">
        <v>1</v>
      </c>
      <c r="O31" s="186"/>
      <c r="P31" s="186">
        <v>0.5</v>
      </c>
      <c r="Q31" s="186"/>
      <c r="R31" s="186">
        <v>0.5</v>
      </c>
      <c r="S31" s="23"/>
      <c r="T31" s="23"/>
      <c r="U31" s="23"/>
      <c r="V31" s="23"/>
      <c r="W31" s="23"/>
      <c r="X31" s="23"/>
      <c r="Y31" s="23"/>
      <c r="Z31" s="23"/>
      <c r="AA31" s="23"/>
      <c r="AB31" s="23"/>
      <c r="AC31" s="23"/>
      <c r="AD31" s="23"/>
      <c r="AE31" s="23"/>
      <c r="AF31" s="22"/>
      <c r="AG31" s="22"/>
    </row>
    <row r="32" spans="1:33" s="19" customFormat="1" ht="112.5" customHeight="1" x14ac:dyDescent="0.2">
      <c r="A32" s="30">
        <v>23</v>
      </c>
      <c r="B32" s="30">
        <v>1</v>
      </c>
      <c r="C32" s="30">
        <v>1.1000000000000001</v>
      </c>
      <c r="D32" s="30" t="s">
        <v>298</v>
      </c>
      <c r="E32" s="30" t="s">
        <v>128</v>
      </c>
      <c r="F32" s="32" t="s">
        <v>439</v>
      </c>
      <c r="G32" s="206">
        <v>43465</v>
      </c>
      <c r="H32" s="207" t="s">
        <v>35</v>
      </c>
      <c r="I32" s="34" t="s">
        <v>303</v>
      </c>
      <c r="J32" s="207" t="s">
        <v>304</v>
      </c>
      <c r="K32" s="207" t="s">
        <v>133</v>
      </c>
      <c r="L32" s="30" t="s">
        <v>71</v>
      </c>
      <c r="M32" s="183">
        <v>1</v>
      </c>
      <c r="N32" s="183">
        <v>1</v>
      </c>
      <c r="O32" s="186">
        <v>1</v>
      </c>
      <c r="P32" s="186">
        <v>1</v>
      </c>
      <c r="Q32" s="186">
        <v>1</v>
      </c>
      <c r="R32" s="186">
        <v>1</v>
      </c>
      <c r="S32" s="23"/>
      <c r="T32" s="23"/>
      <c r="U32" s="23"/>
      <c r="V32" s="23"/>
      <c r="W32" s="23"/>
      <c r="X32" s="23"/>
      <c r="Y32" s="23"/>
      <c r="Z32" s="23"/>
      <c r="AA32" s="23"/>
      <c r="AB32" s="23"/>
      <c r="AC32" s="23"/>
      <c r="AD32" s="23"/>
      <c r="AE32" s="23"/>
    </row>
    <row r="33" spans="1:31" s="19" customFormat="1" ht="107.25" customHeight="1" x14ac:dyDescent="0.2">
      <c r="A33" s="30">
        <v>24</v>
      </c>
      <c r="B33" s="30">
        <v>1</v>
      </c>
      <c r="C33" s="30">
        <v>1.1000000000000001</v>
      </c>
      <c r="D33" s="30" t="s">
        <v>298</v>
      </c>
      <c r="E33" s="30" t="s">
        <v>135</v>
      </c>
      <c r="F33" s="32" t="s">
        <v>136</v>
      </c>
      <c r="G33" s="206">
        <v>43465</v>
      </c>
      <c r="H33" s="207" t="s">
        <v>35</v>
      </c>
      <c r="I33" s="34" t="s">
        <v>137</v>
      </c>
      <c r="J33" s="207" t="s">
        <v>387</v>
      </c>
      <c r="K33" s="207" t="s">
        <v>388</v>
      </c>
      <c r="L33" s="30" t="s">
        <v>71</v>
      </c>
      <c r="M33" s="183"/>
      <c r="N33" s="183">
        <v>0.8</v>
      </c>
      <c r="O33" s="186">
        <v>0.8</v>
      </c>
      <c r="P33" s="186">
        <v>0.8</v>
      </c>
      <c r="Q33" s="186">
        <v>0.8</v>
      </c>
      <c r="R33" s="186">
        <v>0.8</v>
      </c>
      <c r="S33" s="23"/>
      <c r="T33" s="23"/>
      <c r="U33" s="23"/>
      <c r="V33" s="23"/>
      <c r="W33" s="23"/>
      <c r="X33" s="23"/>
      <c r="Y33" s="23"/>
      <c r="Z33" s="23"/>
      <c r="AA33" s="23"/>
      <c r="AB33" s="23"/>
      <c r="AC33" s="23"/>
      <c r="AD33" s="23"/>
      <c r="AE33" s="23"/>
    </row>
    <row r="34" spans="1:31" s="19" customFormat="1" ht="85.5" customHeight="1" x14ac:dyDescent="0.2">
      <c r="A34" s="30">
        <v>25</v>
      </c>
      <c r="B34" s="30">
        <v>1</v>
      </c>
      <c r="C34" s="30">
        <v>1.1000000000000001</v>
      </c>
      <c r="D34" s="30" t="s">
        <v>298</v>
      </c>
      <c r="E34" s="30" t="s">
        <v>138</v>
      </c>
      <c r="F34" s="32" t="s">
        <v>139</v>
      </c>
      <c r="G34" s="206">
        <v>43465</v>
      </c>
      <c r="H34" s="207" t="s">
        <v>37</v>
      </c>
      <c r="I34" s="34" t="s">
        <v>140</v>
      </c>
      <c r="J34" s="207" t="s">
        <v>141</v>
      </c>
      <c r="K34" s="34" t="s">
        <v>389</v>
      </c>
      <c r="L34" s="30" t="s">
        <v>142</v>
      </c>
      <c r="M34" s="270">
        <v>124</v>
      </c>
      <c r="N34" s="271">
        <v>180</v>
      </c>
      <c r="O34" s="272">
        <v>180</v>
      </c>
      <c r="P34" s="272">
        <v>180</v>
      </c>
      <c r="Q34" s="272">
        <v>180</v>
      </c>
      <c r="R34" s="272">
        <v>180</v>
      </c>
      <c r="S34" s="23"/>
      <c r="T34" s="23"/>
      <c r="U34" s="23"/>
      <c r="V34" s="23"/>
      <c r="W34" s="23"/>
      <c r="X34" s="23"/>
      <c r="Y34" s="23"/>
      <c r="Z34" s="23"/>
      <c r="AA34" s="23"/>
      <c r="AB34" s="23"/>
      <c r="AC34" s="23"/>
      <c r="AD34" s="23"/>
      <c r="AE34" s="23"/>
    </row>
    <row r="35" spans="1:31" s="19" customFormat="1" ht="114.75" customHeight="1" x14ac:dyDescent="0.2">
      <c r="A35" s="30">
        <v>26</v>
      </c>
      <c r="B35" s="30">
        <v>1</v>
      </c>
      <c r="C35" s="30" t="s">
        <v>143</v>
      </c>
      <c r="D35" s="30" t="s">
        <v>298</v>
      </c>
      <c r="E35" s="30" t="s">
        <v>125</v>
      </c>
      <c r="F35" s="233" t="s">
        <v>305</v>
      </c>
      <c r="G35" s="206">
        <v>43465</v>
      </c>
      <c r="H35" s="207" t="s">
        <v>37</v>
      </c>
      <c r="I35" s="34" t="s">
        <v>390</v>
      </c>
      <c r="J35" s="34" t="s">
        <v>306</v>
      </c>
      <c r="K35" s="49" t="s">
        <v>391</v>
      </c>
      <c r="L35" s="30" t="s">
        <v>98</v>
      </c>
      <c r="M35" s="183"/>
      <c r="N35" s="271">
        <v>3</v>
      </c>
      <c r="O35" s="272"/>
      <c r="P35" s="272">
        <v>3</v>
      </c>
      <c r="Q35" s="272"/>
      <c r="R35" s="272">
        <v>3</v>
      </c>
      <c r="S35" s="23"/>
      <c r="T35" s="23"/>
      <c r="U35" s="23"/>
      <c r="V35" s="23"/>
      <c r="W35" s="23"/>
      <c r="X35" s="23"/>
      <c r="Y35" s="23"/>
      <c r="Z35" s="23"/>
      <c r="AA35" s="23"/>
      <c r="AB35" s="23"/>
      <c r="AC35" s="23"/>
      <c r="AD35" s="23"/>
      <c r="AE35" s="23"/>
    </row>
    <row r="36" spans="1:31" s="19" customFormat="1" ht="77.25" customHeight="1" x14ac:dyDescent="0.2">
      <c r="A36" s="30">
        <v>27</v>
      </c>
      <c r="B36" s="220">
        <v>1</v>
      </c>
      <c r="C36" s="30">
        <v>1.1000000000000001</v>
      </c>
      <c r="D36" s="30" t="s">
        <v>298</v>
      </c>
      <c r="E36" s="220" t="s">
        <v>134</v>
      </c>
      <c r="F36" s="32" t="s">
        <v>392</v>
      </c>
      <c r="G36" s="206">
        <v>43465</v>
      </c>
      <c r="H36" s="221" t="s">
        <v>35</v>
      </c>
      <c r="I36" s="222" t="s">
        <v>393</v>
      </c>
      <c r="J36" s="184" t="s">
        <v>394</v>
      </c>
      <c r="K36" s="34" t="s">
        <v>395</v>
      </c>
      <c r="L36" s="30" t="s">
        <v>71</v>
      </c>
      <c r="M36" s="223"/>
      <c r="N36" s="183">
        <v>1</v>
      </c>
      <c r="O36" s="224"/>
      <c r="P36" s="224"/>
      <c r="Q36" s="186"/>
      <c r="R36" s="224">
        <v>1</v>
      </c>
      <c r="S36" s="23"/>
      <c r="T36" s="23"/>
      <c r="U36" s="23"/>
      <c r="V36" s="23"/>
      <c r="W36" s="23"/>
      <c r="X36" s="23"/>
      <c r="Y36" s="23"/>
      <c r="Z36" s="23"/>
      <c r="AA36" s="23"/>
      <c r="AB36" s="23"/>
      <c r="AC36" s="23"/>
      <c r="AD36" s="23"/>
      <c r="AE36" s="23"/>
    </row>
    <row r="37" spans="1:31" s="19" customFormat="1" ht="304.5" customHeight="1" x14ac:dyDescent="0.2">
      <c r="A37" s="30">
        <v>28</v>
      </c>
      <c r="B37" s="30">
        <v>1</v>
      </c>
      <c r="C37" s="30">
        <v>1.1000000000000001</v>
      </c>
      <c r="D37" s="30" t="s">
        <v>298</v>
      </c>
      <c r="E37" s="30" t="s">
        <v>358</v>
      </c>
      <c r="F37" s="32" t="s">
        <v>359</v>
      </c>
      <c r="G37" s="182">
        <v>43465</v>
      </c>
      <c r="H37" s="193" t="s">
        <v>35</v>
      </c>
      <c r="I37" s="184" t="s">
        <v>360</v>
      </c>
      <c r="J37" s="184" t="s">
        <v>361</v>
      </c>
      <c r="K37" s="34" t="s">
        <v>362</v>
      </c>
      <c r="L37" s="30" t="s">
        <v>71</v>
      </c>
      <c r="M37" s="183"/>
      <c r="N37" s="183">
        <v>1</v>
      </c>
      <c r="O37" s="186"/>
      <c r="P37" s="186"/>
      <c r="Q37" s="186"/>
      <c r="R37" s="186">
        <v>1</v>
      </c>
      <c r="S37" s="23"/>
      <c r="T37" s="23"/>
      <c r="U37" s="23"/>
      <c r="V37" s="23"/>
      <c r="W37" s="23"/>
      <c r="X37" s="23"/>
      <c r="Y37" s="23"/>
      <c r="Z37" s="23"/>
      <c r="AA37" s="23"/>
      <c r="AB37" s="23"/>
      <c r="AC37" s="23"/>
      <c r="AD37" s="23"/>
      <c r="AE37" s="23"/>
    </row>
    <row r="38" spans="1:31" s="19" customFormat="1" ht="110.25" customHeight="1" x14ac:dyDescent="0.2">
      <c r="A38" s="30">
        <v>29</v>
      </c>
      <c r="B38" s="41">
        <v>1</v>
      </c>
      <c r="C38" s="41">
        <v>1.2</v>
      </c>
      <c r="D38" s="30" t="s">
        <v>96</v>
      </c>
      <c r="E38" s="30" t="s">
        <v>415</v>
      </c>
      <c r="F38" s="194" t="s">
        <v>416</v>
      </c>
      <c r="G38" s="211">
        <v>43465</v>
      </c>
      <c r="H38" s="193" t="s">
        <v>36</v>
      </c>
      <c r="I38" s="49" t="s">
        <v>417</v>
      </c>
      <c r="J38" s="30" t="s">
        <v>418</v>
      </c>
      <c r="K38" s="49" t="s">
        <v>425</v>
      </c>
      <c r="L38" s="41" t="s">
        <v>71</v>
      </c>
      <c r="M38" s="234">
        <v>1</v>
      </c>
      <c r="N38" s="234">
        <v>1</v>
      </c>
      <c r="O38" s="234">
        <v>1</v>
      </c>
      <c r="P38" s="234">
        <v>1</v>
      </c>
      <c r="Q38" s="234">
        <v>1</v>
      </c>
      <c r="R38" s="234">
        <v>1</v>
      </c>
      <c r="S38" s="23"/>
      <c r="T38" s="23"/>
      <c r="U38" s="23"/>
      <c r="V38" s="23"/>
      <c r="W38" s="23"/>
      <c r="X38" s="23"/>
      <c r="Y38" s="23"/>
      <c r="Z38" s="23"/>
      <c r="AA38" s="23"/>
      <c r="AB38" s="23"/>
      <c r="AC38" s="23"/>
      <c r="AD38" s="23"/>
      <c r="AE38" s="23"/>
    </row>
    <row r="39" spans="1:31" s="19" customFormat="1" ht="59.25" customHeight="1" x14ac:dyDescent="0.2">
      <c r="A39" s="30">
        <v>30</v>
      </c>
      <c r="B39" s="41">
        <v>1</v>
      </c>
      <c r="C39" s="41">
        <v>1.2</v>
      </c>
      <c r="D39" s="30" t="s">
        <v>96</v>
      </c>
      <c r="E39" s="30" t="s">
        <v>419</v>
      </c>
      <c r="F39" s="194" t="s">
        <v>420</v>
      </c>
      <c r="G39" s="211">
        <v>43465</v>
      </c>
      <c r="H39" s="193" t="s">
        <v>37</v>
      </c>
      <c r="I39" s="49" t="s">
        <v>421</v>
      </c>
      <c r="J39" s="30" t="s">
        <v>422</v>
      </c>
      <c r="K39" s="49" t="s">
        <v>427</v>
      </c>
      <c r="L39" s="41" t="s">
        <v>71</v>
      </c>
      <c r="M39" s="234" t="s">
        <v>114</v>
      </c>
      <c r="N39" s="225">
        <v>1</v>
      </c>
      <c r="O39" s="225">
        <v>0</v>
      </c>
      <c r="P39" s="225">
        <v>1</v>
      </c>
      <c r="Q39" s="225">
        <v>1</v>
      </c>
      <c r="R39" s="225">
        <v>1</v>
      </c>
      <c r="S39" s="23"/>
      <c r="T39" s="23"/>
      <c r="U39" s="23"/>
      <c r="V39" s="23"/>
      <c r="W39" s="23"/>
      <c r="X39" s="23"/>
      <c r="Y39" s="23"/>
      <c r="Z39" s="23"/>
      <c r="AA39" s="23"/>
      <c r="AB39" s="23"/>
      <c r="AC39" s="23"/>
      <c r="AD39" s="23"/>
      <c r="AE39" s="23"/>
    </row>
    <row r="40" spans="1:31" s="19" customFormat="1" ht="171" customHeight="1" x14ac:dyDescent="0.2">
      <c r="A40" s="30">
        <v>31</v>
      </c>
      <c r="B40" s="41">
        <v>1</v>
      </c>
      <c r="C40" s="41">
        <v>1.2</v>
      </c>
      <c r="D40" s="30" t="s">
        <v>96</v>
      </c>
      <c r="E40" s="30" t="s">
        <v>419</v>
      </c>
      <c r="F40" s="194" t="s">
        <v>496</v>
      </c>
      <c r="G40" s="211">
        <v>43465</v>
      </c>
      <c r="H40" s="193" t="s">
        <v>37</v>
      </c>
      <c r="I40" s="49" t="s">
        <v>423</v>
      </c>
      <c r="J40" s="30" t="s">
        <v>424</v>
      </c>
      <c r="K40" s="49" t="s">
        <v>497</v>
      </c>
      <c r="L40" s="30" t="s">
        <v>71</v>
      </c>
      <c r="M40" s="234" t="s">
        <v>114</v>
      </c>
      <c r="N40" s="225">
        <v>0.95</v>
      </c>
      <c r="O40" s="225"/>
      <c r="P40" s="225"/>
      <c r="Q40" s="225"/>
      <c r="R40" s="225">
        <v>0.95</v>
      </c>
      <c r="S40" s="23"/>
      <c r="T40" s="23"/>
      <c r="U40" s="23"/>
      <c r="V40" s="23"/>
      <c r="W40" s="23"/>
      <c r="X40" s="23"/>
      <c r="Y40" s="23"/>
      <c r="Z40" s="23"/>
      <c r="AA40" s="23"/>
      <c r="AB40" s="23"/>
      <c r="AC40" s="23"/>
      <c r="AD40" s="23"/>
      <c r="AE40" s="23"/>
    </row>
    <row r="41" spans="1:31" s="19" customFormat="1" ht="185.25" customHeight="1" x14ac:dyDescent="0.2">
      <c r="A41" s="30">
        <v>32</v>
      </c>
      <c r="B41" s="41">
        <v>1</v>
      </c>
      <c r="C41" s="41">
        <v>1.2</v>
      </c>
      <c r="D41" s="30" t="s">
        <v>96</v>
      </c>
      <c r="E41" s="30" t="s">
        <v>419</v>
      </c>
      <c r="F41" s="194" t="s">
        <v>496</v>
      </c>
      <c r="G41" s="211">
        <v>43465</v>
      </c>
      <c r="H41" s="193" t="s">
        <v>37</v>
      </c>
      <c r="I41" s="49" t="s">
        <v>423</v>
      </c>
      <c r="J41" s="30" t="s">
        <v>498</v>
      </c>
      <c r="K41" s="49" t="s">
        <v>499</v>
      </c>
      <c r="L41" s="30" t="s">
        <v>71</v>
      </c>
      <c r="M41" s="234" t="s">
        <v>114</v>
      </c>
      <c r="N41" s="225">
        <v>0.9</v>
      </c>
      <c r="O41" s="225"/>
      <c r="P41" s="225"/>
      <c r="Q41" s="225"/>
      <c r="R41" s="225">
        <v>0.9</v>
      </c>
      <c r="S41" s="23"/>
      <c r="T41" s="23"/>
      <c r="U41" s="23"/>
      <c r="V41" s="23"/>
      <c r="W41" s="23"/>
      <c r="X41" s="23"/>
      <c r="Y41" s="23"/>
      <c r="Z41" s="23"/>
      <c r="AA41" s="23"/>
      <c r="AB41" s="23"/>
      <c r="AC41" s="23"/>
      <c r="AD41" s="23"/>
      <c r="AE41" s="23"/>
    </row>
    <row r="42" spans="1:31" s="19" customFormat="1" ht="91.5" customHeight="1" x14ac:dyDescent="0.2">
      <c r="A42" s="30">
        <v>33</v>
      </c>
      <c r="B42" s="41">
        <v>1</v>
      </c>
      <c r="C42" s="41">
        <v>1.2</v>
      </c>
      <c r="D42" s="30" t="s">
        <v>96</v>
      </c>
      <c r="E42" s="30" t="s">
        <v>401</v>
      </c>
      <c r="F42" s="194" t="s">
        <v>502</v>
      </c>
      <c r="G42" s="211">
        <v>43465</v>
      </c>
      <c r="H42" s="193" t="s">
        <v>36</v>
      </c>
      <c r="I42" s="49" t="s">
        <v>402</v>
      </c>
      <c r="J42" s="30" t="s">
        <v>403</v>
      </c>
      <c r="K42" s="49" t="s">
        <v>506</v>
      </c>
      <c r="L42" s="41" t="s">
        <v>71</v>
      </c>
      <c r="M42" s="234" t="s">
        <v>94</v>
      </c>
      <c r="N42" s="225">
        <v>0.86</v>
      </c>
      <c r="O42" s="226">
        <v>0</v>
      </c>
      <c r="P42" s="226">
        <v>0.4</v>
      </c>
      <c r="Q42" s="225">
        <v>0.31</v>
      </c>
      <c r="R42" s="225">
        <v>0.15</v>
      </c>
      <c r="S42" s="23"/>
      <c r="T42" s="23"/>
      <c r="U42" s="23"/>
      <c r="V42" s="23"/>
      <c r="W42" s="23"/>
      <c r="X42" s="23"/>
      <c r="Y42" s="23"/>
      <c r="Z42" s="23"/>
      <c r="AA42" s="23"/>
      <c r="AB42" s="23"/>
      <c r="AC42" s="23"/>
      <c r="AD42" s="23"/>
      <c r="AE42" s="23"/>
    </row>
    <row r="43" spans="1:31" s="19" customFormat="1" ht="80.25" customHeight="1" x14ac:dyDescent="0.2">
      <c r="A43" s="30">
        <v>34</v>
      </c>
      <c r="B43" s="30">
        <v>1</v>
      </c>
      <c r="C43" s="30">
        <v>1.2</v>
      </c>
      <c r="D43" s="30" t="s">
        <v>96</v>
      </c>
      <c r="E43" s="30" t="s">
        <v>401</v>
      </c>
      <c r="F43" s="31" t="s">
        <v>503</v>
      </c>
      <c r="G43" s="212">
        <v>43465</v>
      </c>
      <c r="H43" s="193" t="s">
        <v>37</v>
      </c>
      <c r="I43" s="49" t="s">
        <v>404</v>
      </c>
      <c r="J43" s="30" t="s">
        <v>97</v>
      </c>
      <c r="K43" s="49" t="s">
        <v>507</v>
      </c>
      <c r="L43" s="41" t="s">
        <v>71</v>
      </c>
      <c r="M43" s="234">
        <v>1</v>
      </c>
      <c r="N43" s="186">
        <v>1</v>
      </c>
      <c r="O43" s="186">
        <v>0.25</v>
      </c>
      <c r="P43" s="186">
        <v>0.2</v>
      </c>
      <c r="Q43" s="186">
        <v>0.35</v>
      </c>
      <c r="R43" s="186">
        <v>0.2</v>
      </c>
      <c r="S43" s="23"/>
      <c r="T43" s="23"/>
      <c r="U43" s="23"/>
      <c r="V43" s="23"/>
      <c r="W43" s="23"/>
      <c r="X43" s="23"/>
      <c r="Y43" s="23"/>
      <c r="Z43" s="23"/>
      <c r="AA43" s="23"/>
      <c r="AB43" s="23"/>
      <c r="AC43" s="23"/>
      <c r="AD43" s="23"/>
      <c r="AE43" s="23"/>
    </row>
    <row r="44" spans="1:31" s="19" customFormat="1" ht="78.75" customHeight="1" x14ac:dyDescent="0.2">
      <c r="A44" s="30">
        <v>35</v>
      </c>
      <c r="B44" s="30">
        <v>1</v>
      </c>
      <c r="C44" s="30">
        <v>1.2</v>
      </c>
      <c r="D44" s="30" t="s">
        <v>96</v>
      </c>
      <c r="E44" s="30" t="s">
        <v>405</v>
      </c>
      <c r="F44" s="213" t="s">
        <v>406</v>
      </c>
      <c r="G44" s="212">
        <v>43465</v>
      </c>
      <c r="H44" s="193" t="s">
        <v>36</v>
      </c>
      <c r="I44" s="49" t="s">
        <v>407</v>
      </c>
      <c r="J44" s="30" t="s">
        <v>408</v>
      </c>
      <c r="K44" s="49" t="s">
        <v>504</v>
      </c>
      <c r="L44" s="41" t="s">
        <v>71</v>
      </c>
      <c r="M44" s="235">
        <v>1201729386</v>
      </c>
      <c r="N44" s="186">
        <f>O44+P44+Q44+R44</f>
        <v>0.99999999999999989</v>
      </c>
      <c r="O44" s="227">
        <v>0.375</v>
      </c>
      <c r="P44" s="228">
        <v>0.2</v>
      </c>
      <c r="Q44" s="228">
        <v>0.2</v>
      </c>
      <c r="R44" s="227">
        <v>0.22500000000000001</v>
      </c>
      <c r="S44" s="23"/>
      <c r="T44" s="23"/>
      <c r="U44" s="23"/>
      <c r="V44" s="23"/>
      <c r="W44" s="23"/>
      <c r="X44" s="23"/>
      <c r="Y44" s="23"/>
      <c r="Z44" s="23"/>
      <c r="AA44" s="23"/>
      <c r="AB44" s="23"/>
      <c r="AC44" s="23"/>
      <c r="AD44" s="23"/>
      <c r="AE44" s="23"/>
    </row>
    <row r="45" spans="1:31" s="19" customFormat="1" ht="73.5" customHeight="1" x14ac:dyDescent="0.2">
      <c r="A45" s="30">
        <v>36</v>
      </c>
      <c r="B45" s="199">
        <v>1</v>
      </c>
      <c r="C45" s="199">
        <v>1.2</v>
      </c>
      <c r="D45" s="30" t="s">
        <v>96</v>
      </c>
      <c r="E45" s="30" t="s">
        <v>405</v>
      </c>
      <c r="F45" s="200" t="s">
        <v>409</v>
      </c>
      <c r="G45" s="214">
        <v>43465</v>
      </c>
      <c r="H45" s="193" t="s">
        <v>37</v>
      </c>
      <c r="I45" s="51" t="s">
        <v>410</v>
      </c>
      <c r="J45" s="201" t="s">
        <v>411</v>
      </c>
      <c r="K45" s="51" t="s">
        <v>444</v>
      </c>
      <c r="L45" s="41" t="s">
        <v>71</v>
      </c>
      <c r="M45" s="236" t="s">
        <v>72</v>
      </c>
      <c r="N45" s="228">
        <v>1</v>
      </c>
      <c r="O45" s="228">
        <v>0</v>
      </c>
      <c r="P45" s="228">
        <v>1</v>
      </c>
      <c r="Q45" s="228">
        <v>1</v>
      </c>
      <c r="R45" s="228">
        <v>1</v>
      </c>
      <c r="S45" s="23"/>
      <c r="T45" s="23"/>
      <c r="U45" s="23"/>
      <c r="V45" s="23"/>
      <c r="W45" s="23"/>
      <c r="X45" s="23"/>
      <c r="Y45" s="23"/>
      <c r="Z45" s="23"/>
      <c r="AA45" s="23"/>
      <c r="AB45" s="23"/>
      <c r="AC45" s="23"/>
      <c r="AD45" s="23"/>
      <c r="AE45" s="23"/>
    </row>
    <row r="46" spans="1:31" s="19" customFormat="1" ht="93" customHeight="1" x14ac:dyDescent="0.2">
      <c r="A46" s="30">
        <v>37</v>
      </c>
      <c r="B46" s="199">
        <v>1</v>
      </c>
      <c r="C46" s="199">
        <v>1.2</v>
      </c>
      <c r="D46" s="30" t="s">
        <v>96</v>
      </c>
      <c r="E46" s="30" t="s">
        <v>405</v>
      </c>
      <c r="F46" s="200" t="s">
        <v>412</v>
      </c>
      <c r="G46" s="214">
        <v>43465</v>
      </c>
      <c r="H46" s="193" t="s">
        <v>37</v>
      </c>
      <c r="I46" s="51" t="s">
        <v>413</v>
      </c>
      <c r="J46" s="201" t="s">
        <v>414</v>
      </c>
      <c r="K46" s="51" t="s">
        <v>426</v>
      </c>
      <c r="L46" s="41" t="s">
        <v>71</v>
      </c>
      <c r="M46" s="236" t="s">
        <v>72</v>
      </c>
      <c r="N46" s="228">
        <v>1</v>
      </c>
      <c r="O46" s="228">
        <v>0</v>
      </c>
      <c r="P46" s="228">
        <v>0.95</v>
      </c>
      <c r="Q46" s="228">
        <v>1</v>
      </c>
      <c r="R46" s="228">
        <v>1</v>
      </c>
      <c r="S46" s="23"/>
      <c r="T46" s="23"/>
      <c r="U46" s="23"/>
      <c r="V46" s="23"/>
      <c r="W46" s="23"/>
      <c r="X46" s="23"/>
      <c r="Y46" s="23"/>
      <c r="Z46" s="23"/>
      <c r="AA46" s="23"/>
      <c r="AB46" s="23"/>
      <c r="AC46" s="23"/>
      <c r="AD46" s="23"/>
      <c r="AE46" s="23"/>
    </row>
    <row r="47" spans="1:31" ht="138.75" customHeight="1" x14ac:dyDescent="0.2">
      <c r="A47" s="30">
        <v>38</v>
      </c>
      <c r="B47" s="201">
        <v>3</v>
      </c>
      <c r="C47" s="201">
        <v>3.1</v>
      </c>
      <c r="D47" s="51" t="s">
        <v>212</v>
      </c>
      <c r="E47" s="202" t="s">
        <v>55</v>
      </c>
      <c r="F47" s="203" t="s">
        <v>56</v>
      </c>
      <c r="G47" s="182">
        <v>43465</v>
      </c>
      <c r="H47" s="201" t="s">
        <v>35</v>
      </c>
      <c r="I47" s="203" t="s">
        <v>195</v>
      </c>
      <c r="J47" s="203" t="s">
        <v>57</v>
      </c>
      <c r="K47" s="51" t="s">
        <v>364</v>
      </c>
      <c r="L47" s="197" t="s">
        <v>71</v>
      </c>
      <c r="M47" s="183">
        <v>1</v>
      </c>
      <c r="N47" s="183">
        <v>1</v>
      </c>
      <c r="O47" s="215">
        <v>1</v>
      </c>
      <c r="P47" s="215">
        <v>1</v>
      </c>
      <c r="Q47" s="215">
        <v>1</v>
      </c>
      <c r="R47" s="215">
        <v>1</v>
      </c>
      <c r="S47" s="21"/>
      <c r="T47" s="21"/>
      <c r="U47" s="21"/>
      <c r="V47" s="21"/>
      <c r="W47" s="21"/>
      <c r="X47" s="21"/>
      <c r="Y47" s="21"/>
      <c r="Z47" s="21"/>
      <c r="AA47" s="21"/>
      <c r="AB47" s="21"/>
      <c r="AC47" s="21"/>
      <c r="AD47" s="21"/>
      <c r="AE47" s="21"/>
    </row>
    <row r="48" spans="1:31" ht="94.5" customHeight="1" x14ac:dyDescent="0.2">
      <c r="A48" s="30">
        <v>39</v>
      </c>
      <c r="B48" s="201">
        <v>3</v>
      </c>
      <c r="C48" s="201">
        <v>3.1</v>
      </c>
      <c r="D48" s="51" t="s">
        <v>212</v>
      </c>
      <c r="E48" s="202" t="s">
        <v>55</v>
      </c>
      <c r="F48" s="203" t="s">
        <v>59</v>
      </c>
      <c r="G48" s="182">
        <v>43465</v>
      </c>
      <c r="H48" s="201" t="s">
        <v>35</v>
      </c>
      <c r="I48" s="203" t="s">
        <v>196</v>
      </c>
      <c r="J48" s="203" t="s">
        <v>60</v>
      </c>
      <c r="K48" s="250" t="s">
        <v>365</v>
      </c>
      <c r="L48" s="197" t="s">
        <v>71</v>
      </c>
      <c r="M48" s="183">
        <v>1</v>
      </c>
      <c r="N48" s="183">
        <v>1</v>
      </c>
      <c r="O48" s="215">
        <v>1</v>
      </c>
      <c r="P48" s="215">
        <v>1</v>
      </c>
      <c r="Q48" s="215">
        <v>1</v>
      </c>
      <c r="R48" s="215">
        <v>1</v>
      </c>
      <c r="S48" s="21"/>
      <c r="T48" s="21"/>
      <c r="U48" s="21"/>
      <c r="V48" s="21"/>
      <c r="W48" s="21"/>
      <c r="X48" s="21"/>
      <c r="Y48" s="21"/>
      <c r="Z48" s="21"/>
      <c r="AA48" s="21"/>
      <c r="AB48" s="21"/>
      <c r="AC48" s="21"/>
      <c r="AD48" s="21"/>
      <c r="AE48" s="21"/>
    </row>
    <row r="49" spans="1:31" ht="123.75" customHeight="1" x14ac:dyDescent="0.2">
      <c r="A49" s="30">
        <v>40</v>
      </c>
      <c r="B49" s="30">
        <v>4</v>
      </c>
      <c r="C49" s="30" t="s">
        <v>100</v>
      </c>
      <c r="D49" s="49" t="s">
        <v>430</v>
      </c>
      <c r="E49" s="31" t="s">
        <v>101</v>
      </c>
      <c r="F49" s="31" t="s">
        <v>457</v>
      </c>
      <c r="G49" s="48">
        <v>43465</v>
      </c>
      <c r="H49" s="30" t="s">
        <v>35</v>
      </c>
      <c r="I49" s="215" t="s">
        <v>454</v>
      </c>
      <c r="J49" s="215" t="s">
        <v>455</v>
      </c>
      <c r="K49" s="215" t="s">
        <v>456</v>
      </c>
      <c r="L49" s="197" t="s">
        <v>71</v>
      </c>
      <c r="M49" s="238"/>
      <c r="N49" s="34">
        <v>1</v>
      </c>
      <c r="O49" s="215" t="s">
        <v>72</v>
      </c>
      <c r="P49" s="215" t="s">
        <v>72</v>
      </c>
      <c r="Q49" s="215">
        <v>0.25</v>
      </c>
      <c r="R49" s="215">
        <v>0.75</v>
      </c>
      <c r="S49" s="21"/>
      <c r="T49" s="21"/>
      <c r="U49" s="21"/>
      <c r="V49" s="21"/>
      <c r="W49" s="21"/>
      <c r="X49" s="21"/>
      <c r="Y49" s="21"/>
      <c r="Z49" s="21"/>
      <c r="AA49" s="21"/>
      <c r="AB49" s="21"/>
      <c r="AC49" s="21"/>
      <c r="AD49" s="21"/>
      <c r="AE49" s="21"/>
    </row>
    <row r="50" spans="1:31" ht="126" customHeight="1" x14ac:dyDescent="0.2">
      <c r="A50" s="30">
        <v>41</v>
      </c>
      <c r="B50" s="30">
        <v>4</v>
      </c>
      <c r="C50" s="30" t="s">
        <v>100</v>
      </c>
      <c r="D50" s="49" t="s">
        <v>430</v>
      </c>
      <c r="E50" s="49" t="s">
        <v>102</v>
      </c>
      <c r="F50" s="31" t="s">
        <v>431</v>
      </c>
      <c r="G50" s="48">
        <v>43465</v>
      </c>
      <c r="H50" s="30" t="s">
        <v>35</v>
      </c>
      <c r="I50" s="215" t="s">
        <v>307</v>
      </c>
      <c r="J50" s="237" t="s">
        <v>432</v>
      </c>
      <c r="K50" s="215" t="s">
        <v>458</v>
      </c>
      <c r="L50" s="197" t="s">
        <v>71</v>
      </c>
      <c r="M50" s="238"/>
      <c r="N50" s="34">
        <v>1</v>
      </c>
      <c r="O50" s="239">
        <v>0.25</v>
      </c>
      <c r="P50" s="239">
        <v>0.25</v>
      </c>
      <c r="Q50" s="239">
        <v>0.25</v>
      </c>
      <c r="R50" s="239">
        <v>0.25</v>
      </c>
      <c r="S50" s="21"/>
      <c r="T50" s="21"/>
      <c r="U50" s="21"/>
      <c r="V50" s="21"/>
      <c r="W50" s="21"/>
      <c r="X50" s="21"/>
      <c r="Y50" s="21"/>
      <c r="Z50" s="21"/>
      <c r="AA50" s="21"/>
      <c r="AB50" s="21"/>
      <c r="AC50" s="21"/>
      <c r="AD50" s="21"/>
      <c r="AE50" s="21"/>
    </row>
    <row r="51" spans="1:31" ht="98.25" customHeight="1" x14ac:dyDescent="0.2">
      <c r="A51" s="30">
        <v>42</v>
      </c>
      <c r="B51" s="30">
        <v>4</v>
      </c>
      <c r="C51" s="30" t="s">
        <v>100</v>
      </c>
      <c r="D51" s="49" t="s">
        <v>430</v>
      </c>
      <c r="E51" s="49" t="s">
        <v>102</v>
      </c>
      <c r="F51" s="31" t="s">
        <v>103</v>
      </c>
      <c r="G51" s="48">
        <v>43465</v>
      </c>
      <c r="H51" s="30" t="s">
        <v>35</v>
      </c>
      <c r="I51" s="31" t="s">
        <v>104</v>
      </c>
      <c r="J51" s="31" t="s">
        <v>105</v>
      </c>
      <c r="K51" s="183" t="s">
        <v>106</v>
      </c>
      <c r="L51" s="197" t="s">
        <v>71</v>
      </c>
      <c r="M51" s="240"/>
      <c r="N51" s="34">
        <v>1</v>
      </c>
      <c r="O51" s="183">
        <v>0.25</v>
      </c>
      <c r="P51" s="183">
        <v>0.25</v>
      </c>
      <c r="Q51" s="183">
        <v>0.25</v>
      </c>
      <c r="R51" s="183">
        <v>0.25</v>
      </c>
      <c r="S51" s="21"/>
      <c r="T51" s="21"/>
      <c r="U51" s="21"/>
      <c r="V51" s="21"/>
      <c r="W51" s="21"/>
      <c r="X51" s="21"/>
      <c r="Y51" s="21"/>
      <c r="Z51" s="21"/>
      <c r="AA51" s="21"/>
      <c r="AB51" s="21"/>
      <c r="AC51" s="21"/>
      <c r="AD51" s="21"/>
      <c r="AE51" s="21"/>
    </row>
    <row r="52" spans="1:31" ht="97.5" customHeight="1" x14ac:dyDescent="0.2">
      <c r="A52" s="30">
        <v>43</v>
      </c>
      <c r="B52" s="30">
        <v>4</v>
      </c>
      <c r="C52" s="30" t="s">
        <v>107</v>
      </c>
      <c r="D52" s="49" t="s">
        <v>430</v>
      </c>
      <c r="E52" s="31" t="s">
        <v>108</v>
      </c>
      <c r="F52" s="31" t="s">
        <v>308</v>
      </c>
      <c r="G52" s="48">
        <v>43465</v>
      </c>
      <c r="H52" s="30" t="s">
        <v>35</v>
      </c>
      <c r="I52" s="31" t="s">
        <v>309</v>
      </c>
      <c r="J52" s="31" t="s">
        <v>310</v>
      </c>
      <c r="K52" s="30" t="s">
        <v>311</v>
      </c>
      <c r="L52" s="197" t="s">
        <v>71</v>
      </c>
      <c r="M52" s="241"/>
      <c r="N52" s="242">
        <v>1</v>
      </c>
      <c r="O52" s="183">
        <v>0.05</v>
      </c>
      <c r="P52" s="183">
        <v>0.25</v>
      </c>
      <c r="Q52" s="183">
        <v>0.3</v>
      </c>
      <c r="R52" s="183">
        <v>0.4</v>
      </c>
      <c r="S52" s="21"/>
      <c r="T52" s="21"/>
      <c r="U52" s="21"/>
      <c r="V52" s="21"/>
      <c r="W52" s="21"/>
      <c r="X52" s="21"/>
      <c r="Y52" s="21"/>
      <c r="Z52" s="21"/>
      <c r="AA52" s="21"/>
      <c r="AB52" s="21"/>
      <c r="AC52" s="21"/>
      <c r="AD52" s="21"/>
      <c r="AE52" s="21"/>
    </row>
    <row r="53" spans="1:31" ht="92.25" customHeight="1" x14ac:dyDescent="0.2">
      <c r="A53" s="30">
        <v>44</v>
      </c>
      <c r="B53" s="30">
        <v>4</v>
      </c>
      <c r="C53" s="30" t="s">
        <v>107</v>
      </c>
      <c r="D53" s="49" t="s">
        <v>430</v>
      </c>
      <c r="E53" s="31" t="s">
        <v>109</v>
      </c>
      <c r="F53" s="31" t="s">
        <v>433</v>
      </c>
      <c r="G53" s="48">
        <v>43465</v>
      </c>
      <c r="H53" s="30" t="s">
        <v>35</v>
      </c>
      <c r="I53" s="31" t="s">
        <v>197</v>
      </c>
      <c r="J53" s="31" t="s">
        <v>110</v>
      </c>
      <c r="K53" s="183" t="s">
        <v>111</v>
      </c>
      <c r="L53" s="197" t="s">
        <v>71</v>
      </c>
      <c r="M53" s="240">
        <v>4</v>
      </c>
      <c r="N53" s="196">
        <v>1</v>
      </c>
      <c r="O53" s="215">
        <v>0.25</v>
      </c>
      <c r="P53" s="215">
        <v>0.25</v>
      </c>
      <c r="Q53" s="215">
        <v>0.25</v>
      </c>
      <c r="R53" s="215">
        <v>0.25</v>
      </c>
      <c r="S53" s="21"/>
      <c r="T53" s="21"/>
      <c r="U53" s="21"/>
      <c r="V53" s="21"/>
      <c r="W53" s="21"/>
      <c r="X53" s="21"/>
      <c r="Y53" s="21"/>
      <c r="Z53" s="21"/>
      <c r="AA53" s="21"/>
      <c r="AB53" s="21"/>
      <c r="AC53" s="21"/>
      <c r="AD53" s="21"/>
      <c r="AE53" s="21"/>
    </row>
    <row r="54" spans="1:31" ht="99" customHeight="1" x14ac:dyDescent="0.2">
      <c r="A54" s="30">
        <v>45</v>
      </c>
      <c r="B54" s="30">
        <v>4</v>
      </c>
      <c r="C54" s="30" t="s">
        <v>107</v>
      </c>
      <c r="D54" s="49" t="s">
        <v>430</v>
      </c>
      <c r="E54" s="31" t="s">
        <v>101</v>
      </c>
      <c r="F54" s="31" t="s">
        <v>366</v>
      </c>
      <c r="G54" s="48">
        <v>43465</v>
      </c>
      <c r="H54" s="30" t="s">
        <v>35</v>
      </c>
      <c r="I54" s="42" t="s">
        <v>112</v>
      </c>
      <c r="J54" s="42" t="s">
        <v>113</v>
      </c>
      <c r="K54" s="183" t="s">
        <v>449</v>
      </c>
      <c r="L54" s="197" t="s">
        <v>71</v>
      </c>
      <c r="M54" s="241" t="s">
        <v>114</v>
      </c>
      <c r="N54" s="242">
        <v>1</v>
      </c>
      <c r="O54" s="183">
        <v>0.25</v>
      </c>
      <c r="P54" s="183">
        <v>0.25</v>
      </c>
      <c r="Q54" s="183">
        <v>0.25</v>
      </c>
      <c r="R54" s="183">
        <v>0.25</v>
      </c>
      <c r="S54" s="21"/>
      <c r="T54" s="21"/>
      <c r="U54" s="21"/>
      <c r="V54" s="21"/>
      <c r="W54" s="21"/>
      <c r="X54" s="21"/>
      <c r="Y54" s="21"/>
      <c r="Z54" s="21"/>
      <c r="AA54" s="21"/>
      <c r="AB54" s="21"/>
      <c r="AC54" s="21"/>
      <c r="AD54" s="21"/>
      <c r="AE54" s="21"/>
    </row>
    <row r="55" spans="1:31" ht="117" customHeight="1" x14ac:dyDescent="0.2">
      <c r="A55" s="30">
        <v>46</v>
      </c>
      <c r="B55" s="30">
        <v>4</v>
      </c>
      <c r="C55" s="30" t="s">
        <v>115</v>
      </c>
      <c r="D55" s="49" t="s">
        <v>430</v>
      </c>
      <c r="E55" s="31" t="s">
        <v>116</v>
      </c>
      <c r="F55" s="31" t="s">
        <v>312</v>
      </c>
      <c r="G55" s="198">
        <v>43448</v>
      </c>
      <c r="H55" s="34" t="s">
        <v>35</v>
      </c>
      <c r="I55" s="31" t="s">
        <v>313</v>
      </c>
      <c r="J55" s="31" t="s">
        <v>314</v>
      </c>
      <c r="K55" s="215" t="s">
        <v>486</v>
      </c>
      <c r="L55" s="215" t="s">
        <v>71</v>
      </c>
      <c r="M55" s="30">
        <v>4</v>
      </c>
      <c r="N55" s="34">
        <v>1</v>
      </c>
      <c r="O55" s="34">
        <v>0</v>
      </c>
      <c r="P55" s="34">
        <v>0</v>
      </c>
      <c r="Q55" s="34">
        <v>0.5</v>
      </c>
      <c r="R55" s="34">
        <v>0.5</v>
      </c>
      <c r="S55" s="21"/>
    </row>
    <row r="56" spans="1:31" ht="113.25" customHeight="1" x14ac:dyDescent="0.2">
      <c r="A56" s="30">
        <v>47</v>
      </c>
      <c r="B56" s="30">
        <v>4</v>
      </c>
      <c r="C56" s="30" t="s">
        <v>117</v>
      </c>
      <c r="D56" s="49" t="s">
        <v>430</v>
      </c>
      <c r="E56" s="31" t="s">
        <v>108</v>
      </c>
      <c r="F56" s="31" t="s">
        <v>459</v>
      </c>
      <c r="G56" s="48">
        <v>43465</v>
      </c>
      <c r="H56" s="30" t="s">
        <v>35</v>
      </c>
      <c r="I56" s="42" t="s">
        <v>460</v>
      </c>
      <c r="J56" s="42" t="s">
        <v>461</v>
      </c>
      <c r="K56" s="243" t="s">
        <v>462</v>
      </c>
      <c r="L56" s="197" t="s">
        <v>71</v>
      </c>
      <c r="M56" s="241"/>
      <c r="N56" s="242">
        <v>1</v>
      </c>
      <c r="O56" s="183"/>
      <c r="P56" s="183"/>
      <c r="Q56" s="183">
        <v>0.25</v>
      </c>
      <c r="R56" s="183">
        <v>0.75</v>
      </c>
      <c r="S56" s="21"/>
    </row>
    <row r="57" spans="1:31" ht="65.25" customHeight="1" x14ac:dyDescent="0.2">
      <c r="A57" s="30">
        <v>48</v>
      </c>
      <c r="B57" s="30">
        <v>4</v>
      </c>
      <c r="C57" s="30" t="s">
        <v>160</v>
      </c>
      <c r="D57" s="30" t="s">
        <v>161</v>
      </c>
      <c r="E57" s="30" t="s">
        <v>162</v>
      </c>
      <c r="F57" s="31" t="s">
        <v>163</v>
      </c>
      <c r="G57" s="182">
        <v>43465</v>
      </c>
      <c r="H57" s="30" t="s">
        <v>35</v>
      </c>
      <c r="I57" s="31" t="s">
        <v>164</v>
      </c>
      <c r="J57" s="31" t="s">
        <v>165</v>
      </c>
      <c r="K57" s="30" t="s">
        <v>166</v>
      </c>
      <c r="L57" s="30" t="s">
        <v>71</v>
      </c>
      <c r="M57" s="186">
        <v>0.95</v>
      </c>
      <c r="N57" s="186">
        <v>1</v>
      </c>
      <c r="O57" s="215">
        <v>0.25</v>
      </c>
      <c r="P57" s="215">
        <v>0.25</v>
      </c>
      <c r="Q57" s="215">
        <v>0.25</v>
      </c>
      <c r="R57" s="215">
        <v>0.25</v>
      </c>
      <c r="S57" s="20"/>
      <c r="T57" s="20"/>
      <c r="U57" s="20"/>
      <c r="V57" s="20"/>
      <c r="W57" s="20"/>
      <c r="X57" s="20"/>
      <c r="Y57" s="20"/>
      <c r="Z57" s="20"/>
      <c r="AA57" s="20"/>
      <c r="AB57" s="20"/>
      <c r="AC57" s="20"/>
      <c r="AD57" s="20"/>
      <c r="AE57" s="20"/>
    </row>
    <row r="58" spans="1:31" ht="68.25" customHeight="1" x14ac:dyDescent="0.2">
      <c r="A58" s="30">
        <v>49</v>
      </c>
      <c r="B58" s="30">
        <v>4</v>
      </c>
      <c r="C58" s="30" t="s">
        <v>160</v>
      </c>
      <c r="D58" s="30" t="s">
        <v>161</v>
      </c>
      <c r="E58" s="30" t="s">
        <v>162</v>
      </c>
      <c r="F58" s="31" t="s">
        <v>167</v>
      </c>
      <c r="G58" s="182">
        <v>43465</v>
      </c>
      <c r="H58" s="34" t="s">
        <v>35</v>
      </c>
      <c r="I58" s="184" t="s">
        <v>168</v>
      </c>
      <c r="J58" s="184" t="s">
        <v>440</v>
      </c>
      <c r="K58" s="34" t="s">
        <v>169</v>
      </c>
      <c r="L58" s="30" t="s">
        <v>71</v>
      </c>
      <c r="M58" s="186">
        <v>0.97</v>
      </c>
      <c r="N58" s="186">
        <v>1</v>
      </c>
      <c r="O58" s="215">
        <v>0.25</v>
      </c>
      <c r="P58" s="215">
        <v>0.25</v>
      </c>
      <c r="Q58" s="215">
        <v>0.25</v>
      </c>
      <c r="R58" s="215">
        <v>0.25</v>
      </c>
      <c r="S58" s="20"/>
      <c r="T58" s="20"/>
      <c r="U58" s="20"/>
      <c r="V58" s="20"/>
      <c r="W58" s="20"/>
      <c r="X58" s="20"/>
      <c r="Y58" s="20"/>
      <c r="Z58" s="20"/>
      <c r="AA58" s="20"/>
      <c r="AB58" s="20"/>
      <c r="AC58" s="20"/>
      <c r="AD58" s="20"/>
      <c r="AE58" s="20"/>
    </row>
    <row r="59" spans="1:31" ht="68.25" customHeight="1" x14ac:dyDescent="0.2">
      <c r="A59" s="30">
        <v>50</v>
      </c>
      <c r="B59" s="30">
        <v>4</v>
      </c>
      <c r="C59" s="30" t="s">
        <v>160</v>
      </c>
      <c r="D59" s="30" t="s">
        <v>161</v>
      </c>
      <c r="E59" s="30" t="s">
        <v>162</v>
      </c>
      <c r="F59" s="31" t="s">
        <v>170</v>
      </c>
      <c r="G59" s="182">
        <v>43465</v>
      </c>
      <c r="H59" s="34" t="s">
        <v>35</v>
      </c>
      <c r="I59" s="184" t="s">
        <v>171</v>
      </c>
      <c r="J59" s="184" t="s">
        <v>172</v>
      </c>
      <c r="K59" s="34" t="s">
        <v>173</v>
      </c>
      <c r="L59" s="30" t="s">
        <v>71</v>
      </c>
      <c r="M59" s="186">
        <v>1</v>
      </c>
      <c r="N59" s="186">
        <v>1</v>
      </c>
      <c r="O59" s="215">
        <v>0.25</v>
      </c>
      <c r="P59" s="215">
        <v>0.25</v>
      </c>
      <c r="Q59" s="215">
        <v>0.25</v>
      </c>
      <c r="R59" s="215">
        <v>0.25</v>
      </c>
      <c r="S59" s="20"/>
      <c r="T59" s="20"/>
      <c r="U59" s="20"/>
      <c r="V59" s="20"/>
      <c r="W59" s="20"/>
      <c r="X59" s="20"/>
      <c r="Y59" s="20"/>
      <c r="Z59" s="20"/>
      <c r="AA59" s="20"/>
      <c r="AB59" s="20"/>
      <c r="AC59" s="20"/>
      <c r="AD59" s="20"/>
      <c r="AE59" s="20"/>
    </row>
    <row r="60" spans="1:31" ht="127.5" customHeight="1" x14ac:dyDescent="0.2">
      <c r="A60" s="30">
        <v>51</v>
      </c>
      <c r="B60" s="30">
        <v>4</v>
      </c>
      <c r="C60" s="41" t="s">
        <v>160</v>
      </c>
      <c r="D60" s="30" t="s">
        <v>161</v>
      </c>
      <c r="E60" s="30" t="s">
        <v>162</v>
      </c>
      <c r="F60" s="32" t="s">
        <v>315</v>
      </c>
      <c r="G60" s="244">
        <v>43465</v>
      </c>
      <c r="H60" s="30" t="s">
        <v>35</v>
      </c>
      <c r="I60" s="42" t="s">
        <v>316</v>
      </c>
      <c r="J60" s="43" t="s">
        <v>317</v>
      </c>
      <c r="K60" s="217" t="s">
        <v>445</v>
      </c>
      <c r="L60" s="30" t="s">
        <v>71</v>
      </c>
      <c r="M60" s="186">
        <v>0.95</v>
      </c>
      <c r="N60" s="186">
        <v>1</v>
      </c>
      <c r="O60" s="215">
        <v>0.1</v>
      </c>
      <c r="P60" s="215">
        <v>0.3</v>
      </c>
      <c r="Q60" s="215">
        <v>0.3</v>
      </c>
      <c r="R60" s="215">
        <v>0.3</v>
      </c>
      <c r="S60" s="20"/>
      <c r="T60" s="20"/>
      <c r="U60" s="20"/>
      <c r="V60" s="20"/>
      <c r="W60" s="20"/>
      <c r="X60" s="20"/>
      <c r="Y60" s="20"/>
      <c r="Z60" s="20"/>
      <c r="AA60" s="20"/>
      <c r="AB60" s="20"/>
      <c r="AC60" s="20"/>
      <c r="AD60" s="20"/>
      <c r="AE60" s="20"/>
    </row>
    <row r="61" spans="1:31" ht="75.75" customHeight="1" x14ac:dyDescent="0.2">
      <c r="A61" s="30">
        <v>52</v>
      </c>
      <c r="B61" s="30">
        <v>4</v>
      </c>
      <c r="C61" s="30">
        <v>4.5</v>
      </c>
      <c r="D61" s="30" t="s">
        <v>161</v>
      </c>
      <c r="E61" s="31" t="s">
        <v>174</v>
      </c>
      <c r="F61" s="32" t="s">
        <v>428</v>
      </c>
      <c r="G61" s="182">
        <v>43465</v>
      </c>
      <c r="H61" s="30" t="s">
        <v>35</v>
      </c>
      <c r="I61" s="31" t="s">
        <v>175</v>
      </c>
      <c r="J61" s="31" t="s">
        <v>176</v>
      </c>
      <c r="K61" s="30" t="s">
        <v>177</v>
      </c>
      <c r="L61" s="30" t="s">
        <v>71</v>
      </c>
      <c r="M61" s="215">
        <v>1</v>
      </c>
      <c r="N61" s="215">
        <v>1</v>
      </c>
      <c r="O61" s="229">
        <v>0.1</v>
      </c>
      <c r="P61" s="215">
        <v>0.6</v>
      </c>
      <c r="Q61" s="215">
        <v>0.15</v>
      </c>
      <c r="R61" s="215">
        <v>0.15</v>
      </c>
      <c r="S61" s="20"/>
      <c r="T61" s="20"/>
      <c r="U61" s="20"/>
      <c r="V61" s="20"/>
      <c r="W61" s="20"/>
      <c r="X61" s="20"/>
      <c r="Y61" s="20"/>
      <c r="Z61" s="20"/>
      <c r="AA61" s="20"/>
      <c r="AB61" s="20"/>
      <c r="AC61" s="20"/>
      <c r="AD61" s="20"/>
      <c r="AE61" s="20"/>
    </row>
    <row r="62" spans="1:31" ht="90" customHeight="1" x14ac:dyDescent="0.2">
      <c r="A62" s="30">
        <v>53</v>
      </c>
      <c r="B62" s="41">
        <v>4</v>
      </c>
      <c r="C62" s="41" t="s">
        <v>160</v>
      </c>
      <c r="D62" s="30" t="s">
        <v>161</v>
      </c>
      <c r="E62" s="31" t="s">
        <v>178</v>
      </c>
      <c r="F62" s="32" t="s">
        <v>179</v>
      </c>
      <c r="G62" s="244">
        <v>43465</v>
      </c>
      <c r="H62" s="30" t="s">
        <v>429</v>
      </c>
      <c r="I62" s="42" t="s">
        <v>180</v>
      </c>
      <c r="J62" s="216" t="s">
        <v>181</v>
      </c>
      <c r="K62" s="217" t="s">
        <v>182</v>
      </c>
      <c r="L62" s="30" t="s">
        <v>71</v>
      </c>
      <c r="M62" s="215">
        <v>1</v>
      </c>
      <c r="N62" s="215">
        <v>0.9</v>
      </c>
      <c r="O62" s="215">
        <v>0.9</v>
      </c>
      <c r="P62" s="215">
        <v>0.9</v>
      </c>
      <c r="Q62" s="215">
        <v>0.9</v>
      </c>
      <c r="R62" s="215">
        <v>0.9</v>
      </c>
      <c r="S62" s="20"/>
      <c r="T62" s="20"/>
      <c r="U62" s="20"/>
      <c r="V62" s="20"/>
      <c r="W62" s="20"/>
      <c r="X62" s="20"/>
      <c r="Y62" s="20"/>
      <c r="Z62" s="20"/>
      <c r="AA62" s="20"/>
      <c r="AB62" s="20"/>
      <c r="AC62" s="20"/>
      <c r="AD62" s="20"/>
      <c r="AE62" s="20"/>
    </row>
    <row r="63" spans="1:31" ht="84" customHeight="1" x14ac:dyDescent="0.2">
      <c r="A63" s="30">
        <v>54</v>
      </c>
      <c r="B63" s="41">
        <v>4</v>
      </c>
      <c r="C63" s="41" t="s">
        <v>160</v>
      </c>
      <c r="D63" s="30" t="s">
        <v>161</v>
      </c>
      <c r="E63" s="31" t="s">
        <v>62</v>
      </c>
      <c r="F63" s="32" t="s">
        <v>183</v>
      </c>
      <c r="G63" s="244">
        <v>43465</v>
      </c>
      <c r="H63" s="30" t="s">
        <v>429</v>
      </c>
      <c r="I63" s="42" t="s">
        <v>441</v>
      </c>
      <c r="J63" s="43" t="s">
        <v>442</v>
      </c>
      <c r="K63" s="217" t="s">
        <v>184</v>
      </c>
      <c r="L63" s="30" t="s">
        <v>71</v>
      </c>
      <c r="M63" s="215">
        <v>1</v>
      </c>
      <c r="N63" s="215">
        <v>0.9</v>
      </c>
      <c r="O63" s="215">
        <v>0.9</v>
      </c>
      <c r="P63" s="215">
        <v>0.9</v>
      </c>
      <c r="Q63" s="215">
        <v>0.9</v>
      </c>
      <c r="R63" s="215">
        <v>0.9</v>
      </c>
      <c r="S63" s="20"/>
      <c r="T63" s="20"/>
      <c r="U63" s="20"/>
      <c r="V63" s="20"/>
      <c r="W63" s="20"/>
      <c r="X63" s="20"/>
      <c r="Y63" s="20"/>
      <c r="Z63" s="20"/>
      <c r="AA63" s="20"/>
      <c r="AB63" s="20"/>
      <c r="AC63" s="20"/>
      <c r="AD63" s="20"/>
      <c r="AE63" s="20"/>
    </row>
    <row r="64" spans="1:31" ht="79.5" customHeight="1" x14ac:dyDescent="0.2">
      <c r="A64" s="30">
        <v>55</v>
      </c>
      <c r="B64" s="41">
        <v>4</v>
      </c>
      <c r="C64" s="41" t="s">
        <v>160</v>
      </c>
      <c r="D64" s="30" t="s">
        <v>161</v>
      </c>
      <c r="E64" s="31" t="s">
        <v>185</v>
      </c>
      <c r="F64" s="32" t="s">
        <v>186</v>
      </c>
      <c r="G64" s="244">
        <v>43465</v>
      </c>
      <c r="H64" s="30" t="s">
        <v>37</v>
      </c>
      <c r="I64" s="40" t="s">
        <v>443</v>
      </c>
      <c r="J64" s="44" t="s">
        <v>187</v>
      </c>
      <c r="K64" s="217" t="s">
        <v>188</v>
      </c>
      <c r="L64" s="197" t="s">
        <v>142</v>
      </c>
      <c r="M64" s="231">
        <v>7</v>
      </c>
      <c r="N64" s="273">
        <v>5</v>
      </c>
      <c r="O64" s="273">
        <v>5</v>
      </c>
      <c r="P64" s="273">
        <v>5</v>
      </c>
      <c r="Q64" s="273">
        <v>5</v>
      </c>
      <c r="R64" s="273">
        <v>5</v>
      </c>
      <c r="S64" s="20"/>
      <c r="T64" s="20"/>
      <c r="U64" s="20"/>
      <c r="V64" s="20"/>
      <c r="W64" s="20"/>
      <c r="X64" s="20"/>
      <c r="Y64" s="20"/>
      <c r="Z64" s="20"/>
      <c r="AA64" s="20"/>
      <c r="AB64" s="20"/>
      <c r="AC64" s="20"/>
      <c r="AD64" s="20"/>
      <c r="AE64" s="20"/>
    </row>
    <row r="65" spans="1:31" ht="88.5" customHeight="1" x14ac:dyDescent="0.2">
      <c r="A65" s="30">
        <v>56</v>
      </c>
      <c r="B65" s="30">
        <v>4</v>
      </c>
      <c r="C65" s="41" t="s">
        <v>160</v>
      </c>
      <c r="D65" s="30" t="s">
        <v>161</v>
      </c>
      <c r="E65" s="31" t="s">
        <v>62</v>
      </c>
      <c r="F65" s="32" t="s">
        <v>318</v>
      </c>
      <c r="G65" s="244">
        <v>43465</v>
      </c>
      <c r="H65" s="30" t="s">
        <v>35</v>
      </c>
      <c r="I65" s="42" t="s">
        <v>319</v>
      </c>
      <c r="J65" s="43" t="s">
        <v>320</v>
      </c>
      <c r="K65" s="217" t="s">
        <v>446</v>
      </c>
      <c r="L65" s="30" t="s">
        <v>71</v>
      </c>
      <c r="M65" s="215">
        <v>1</v>
      </c>
      <c r="N65" s="186">
        <v>1</v>
      </c>
      <c r="O65" s="186">
        <v>0</v>
      </c>
      <c r="P65" s="215">
        <v>0.3</v>
      </c>
      <c r="Q65" s="215">
        <v>0.3</v>
      </c>
      <c r="R65" s="215">
        <v>0.4</v>
      </c>
      <c r="S65" s="20"/>
      <c r="T65" s="20"/>
      <c r="U65" s="20"/>
      <c r="V65" s="20"/>
      <c r="W65" s="20"/>
      <c r="X65" s="20"/>
      <c r="Y65" s="20"/>
      <c r="Z65" s="20"/>
      <c r="AA65" s="20"/>
      <c r="AB65" s="20"/>
      <c r="AC65" s="20"/>
      <c r="AD65" s="20"/>
      <c r="AE65" s="20"/>
    </row>
    <row r="66" spans="1:31" ht="75.75" customHeight="1" x14ac:dyDescent="0.2">
      <c r="A66" s="30">
        <v>57</v>
      </c>
      <c r="B66" s="45">
        <v>4</v>
      </c>
      <c r="C66" s="41" t="s">
        <v>160</v>
      </c>
      <c r="D66" s="30" t="s">
        <v>161</v>
      </c>
      <c r="E66" s="45" t="s">
        <v>62</v>
      </c>
      <c r="F66" s="194" t="s">
        <v>189</v>
      </c>
      <c r="G66" s="245">
        <v>43465</v>
      </c>
      <c r="H66" s="30" t="s">
        <v>35</v>
      </c>
      <c r="I66" s="218" t="s">
        <v>190</v>
      </c>
      <c r="J66" s="216" t="s">
        <v>191</v>
      </c>
      <c r="K66" s="217" t="s">
        <v>192</v>
      </c>
      <c r="L66" s="30" t="s">
        <v>71</v>
      </c>
      <c r="M66" s="215">
        <v>1</v>
      </c>
      <c r="N66" s="183">
        <v>1</v>
      </c>
      <c r="O66" s="215">
        <v>0</v>
      </c>
      <c r="P66" s="215">
        <v>0</v>
      </c>
      <c r="Q66" s="215">
        <v>0</v>
      </c>
      <c r="R66" s="215">
        <v>1</v>
      </c>
      <c r="S66" s="20"/>
      <c r="T66" s="20"/>
      <c r="U66" s="20"/>
      <c r="V66" s="20"/>
      <c r="W66" s="20"/>
      <c r="X66" s="20"/>
      <c r="Y66" s="20"/>
      <c r="Z66" s="20"/>
      <c r="AA66" s="20"/>
      <c r="AB66" s="20"/>
      <c r="AC66" s="20"/>
      <c r="AD66" s="20"/>
      <c r="AE66" s="20"/>
    </row>
    <row r="67" spans="1:31" ht="108" customHeight="1" x14ac:dyDescent="0.2">
      <c r="A67" s="30">
        <v>58</v>
      </c>
      <c r="B67" s="381">
        <v>5</v>
      </c>
      <c r="C67" s="383">
        <v>5.0999999999999996</v>
      </c>
      <c r="D67" s="381" t="s">
        <v>451</v>
      </c>
      <c r="E67" s="381" t="s">
        <v>145</v>
      </c>
      <c r="F67" s="379" t="s">
        <v>146</v>
      </c>
      <c r="G67" s="380">
        <v>43465</v>
      </c>
      <c r="H67" s="381" t="s">
        <v>35</v>
      </c>
      <c r="I67" s="377" t="s">
        <v>147</v>
      </c>
      <c r="J67" s="377" t="s">
        <v>148</v>
      </c>
      <c r="K67" s="382" t="s">
        <v>149</v>
      </c>
      <c r="L67" s="383" t="s">
        <v>71</v>
      </c>
      <c r="M67" s="384" t="s">
        <v>72</v>
      </c>
      <c r="N67" s="385">
        <v>1</v>
      </c>
      <c r="O67" s="386" t="s">
        <v>72</v>
      </c>
      <c r="P67" s="387">
        <v>0.3</v>
      </c>
      <c r="Q67" s="387" t="s">
        <v>144</v>
      </c>
      <c r="R67" s="387">
        <v>0.7</v>
      </c>
      <c r="S67" s="20"/>
      <c r="T67" s="20"/>
      <c r="U67" s="20"/>
      <c r="V67" s="20"/>
      <c r="W67" s="20"/>
      <c r="X67" s="20"/>
      <c r="Y67" s="20"/>
      <c r="Z67" s="20"/>
      <c r="AA67" s="20"/>
      <c r="AB67" s="20"/>
      <c r="AC67" s="20"/>
      <c r="AD67" s="20"/>
      <c r="AE67" s="20"/>
    </row>
    <row r="68" spans="1:31" ht="148.5" customHeight="1" x14ac:dyDescent="0.2">
      <c r="A68" s="30">
        <v>59</v>
      </c>
      <c r="B68" s="49">
        <v>5</v>
      </c>
      <c r="C68" s="30" t="s">
        <v>150</v>
      </c>
      <c r="D68" s="49" t="s">
        <v>451</v>
      </c>
      <c r="E68" s="49" t="s">
        <v>145</v>
      </c>
      <c r="F68" s="390" t="s">
        <v>487</v>
      </c>
      <c r="G68" s="391">
        <v>43465</v>
      </c>
      <c r="H68" s="390" t="s">
        <v>35</v>
      </c>
      <c r="I68" s="377" t="s">
        <v>488</v>
      </c>
      <c r="J68" s="377" t="s">
        <v>489</v>
      </c>
      <c r="K68" s="392" t="s">
        <v>490</v>
      </c>
      <c r="L68" s="378" t="s">
        <v>491</v>
      </c>
      <c r="M68" s="393"/>
      <c r="N68" s="394">
        <v>1</v>
      </c>
      <c r="O68" s="388" t="s">
        <v>144</v>
      </c>
      <c r="P68" s="388">
        <v>0.4</v>
      </c>
      <c r="Q68" s="388"/>
      <c r="R68" s="388">
        <v>0.6</v>
      </c>
      <c r="S68" s="20"/>
      <c r="T68" s="20"/>
      <c r="U68" s="20"/>
      <c r="V68" s="20"/>
      <c r="W68" s="20"/>
      <c r="X68" s="20"/>
      <c r="Y68" s="20"/>
      <c r="Z68" s="20"/>
      <c r="AA68" s="20"/>
      <c r="AB68" s="20"/>
      <c r="AC68" s="20"/>
      <c r="AD68" s="20"/>
      <c r="AE68" s="20"/>
    </row>
    <row r="69" spans="1:31" ht="132.75" customHeight="1" x14ac:dyDescent="0.2">
      <c r="A69" s="30">
        <v>60</v>
      </c>
      <c r="B69" s="49">
        <v>5</v>
      </c>
      <c r="C69" s="30" t="s">
        <v>151</v>
      </c>
      <c r="D69" s="49" t="s">
        <v>451</v>
      </c>
      <c r="E69" s="49" t="s">
        <v>145</v>
      </c>
      <c r="F69" s="390" t="s">
        <v>492</v>
      </c>
      <c r="G69" s="391">
        <v>43465</v>
      </c>
      <c r="H69" s="390" t="s">
        <v>35</v>
      </c>
      <c r="I69" s="377" t="s">
        <v>493</v>
      </c>
      <c r="J69" s="377" t="s">
        <v>494</v>
      </c>
      <c r="K69" s="392" t="s">
        <v>495</v>
      </c>
      <c r="L69" s="378" t="s">
        <v>491</v>
      </c>
      <c r="M69" s="395" t="s">
        <v>72</v>
      </c>
      <c r="N69" s="394">
        <v>1</v>
      </c>
      <c r="O69" s="389" t="s">
        <v>144</v>
      </c>
      <c r="P69" s="388">
        <v>0.3</v>
      </c>
      <c r="Q69" s="388"/>
      <c r="R69" s="388">
        <v>0.7</v>
      </c>
      <c r="S69" s="20"/>
      <c r="T69" s="20"/>
      <c r="U69" s="20"/>
      <c r="V69" s="20"/>
      <c r="W69" s="20"/>
      <c r="X69" s="20"/>
      <c r="Y69" s="20"/>
      <c r="Z69" s="20"/>
      <c r="AA69" s="20"/>
      <c r="AB69" s="20"/>
      <c r="AC69" s="20"/>
      <c r="AD69" s="20"/>
      <c r="AE69" s="20"/>
    </row>
    <row r="70" spans="1:31" ht="90.75" customHeight="1" x14ac:dyDescent="0.2">
      <c r="A70" s="30">
        <v>61</v>
      </c>
      <c r="B70" s="49">
        <v>5</v>
      </c>
      <c r="C70" s="30">
        <v>5.0999999999999996</v>
      </c>
      <c r="D70" s="49" t="s">
        <v>451</v>
      </c>
      <c r="E70" s="49" t="s">
        <v>145</v>
      </c>
      <c r="F70" s="32" t="s">
        <v>321</v>
      </c>
      <c r="G70" s="246">
        <v>43465</v>
      </c>
      <c r="H70" s="49" t="s">
        <v>35</v>
      </c>
      <c r="I70" s="187" t="s">
        <v>322</v>
      </c>
      <c r="J70" s="187" t="s">
        <v>323</v>
      </c>
      <c r="K70" s="183" t="s">
        <v>324</v>
      </c>
      <c r="L70" s="30" t="s">
        <v>71</v>
      </c>
      <c r="M70" s="266"/>
      <c r="N70" s="254">
        <v>1</v>
      </c>
      <c r="O70" s="247" t="s">
        <v>72</v>
      </c>
      <c r="P70" s="239" t="s">
        <v>144</v>
      </c>
      <c r="Q70" s="239" t="s">
        <v>144</v>
      </c>
      <c r="R70" s="239">
        <v>1</v>
      </c>
      <c r="S70" s="20"/>
      <c r="T70" s="20"/>
      <c r="U70" s="20"/>
      <c r="V70" s="20"/>
      <c r="W70" s="20"/>
      <c r="X70" s="20"/>
      <c r="Y70" s="20"/>
      <c r="Z70" s="20"/>
      <c r="AA70" s="20"/>
      <c r="AB70" s="20"/>
      <c r="AC70" s="20"/>
      <c r="AD70" s="20"/>
      <c r="AE70" s="20"/>
    </row>
    <row r="71" spans="1:31" ht="84" customHeight="1" x14ac:dyDescent="0.2">
      <c r="A71" s="30">
        <v>62</v>
      </c>
      <c r="B71" s="49">
        <v>5</v>
      </c>
      <c r="C71" s="30">
        <v>5.0999999999999996</v>
      </c>
      <c r="D71" s="49" t="s">
        <v>451</v>
      </c>
      <c r="E71" s="49" t="s">
        <v>145</v>
      </c>
      <c r="F71" s="32" t="s">
        <v>450</v>
      </c>
      <c r="G71" s="246">
        <v>43465</v>
      </c>
      <c r="H71" s="49" t="s">
        <v>35</v>
      </c>
      <c r="I71" s="187" t="s">
        <v>325</v>
      </c>
      <c r="J71" s="187" t="s">
        <v>326</v>
      </c>
      <c r="K71" s="183" t="s">
        <v>327</v>
      </c>
      <c r="L71" s="30" t="s">
        <v>71</v>
      </c>
      <c r="M71" s="266"/>
      <c r="N71" s="254">
        <v>1</v>
      </c>
      <c r="O71" s="247" t="s">
        <v>72</v>
      </c>
      <c r="P71" s="239" t="s">
        <v>144</v>
      </c>
      <c r="Q71" s="239" t="s">
        <v>144</v>
      </c>
      <c r="R71" s="239">
        <v>1</v>
      </c>
      <c r="T71" s="20"/>
      <c r="U71" s="20"/>
      <c r="V71" s="20"/>
      <c r="W71" s="20"/>
      <c r="X71" s="20"/>
      <c r="Y71" s="20"/>
      <c r="Z71" s="20"/>
      <c r="AA71" s="20"/>
      <c r="AB71" s="20"/>
      <c r="AC71" s="20"/>
      <c r="AD71" s="20"/>
      <c r="AE71" s="20"/>
    </row>
    <row r="72" spans="1:31" ht="141.75" customHeight="1" x14ac:dyDescent="0.2">
      <c r="A72" s="30">
        <v>63</v>
      </c>
      <c r="B72" s="49">
        <v>5</v>
      </c>
      <c r="C72" s="30">
        <v>5.0999999999999996</v>
      </c>
      <c r="D72" s="49" t="s">
        <v>451</v>
      </c>
      <c r="E72" s="49" t="s">
        <v>145</v>
      </c>
      <c r="F72" s="32" t="s">
        <v>328</v>
      </c>
      <c r="G72" s="246">
        <v>43465</v>
      </c>
      <c r="H72" s="49" t="s">
        <v>37</v>
      </c>
      <c r="I72" s="187" t="s">
        <v>329</v>
      </c>
      <c r="J72" s="187" t="s">
        <v>330</v>
      </c>
      <c r="K72" s="183" t="s">
        <v>331</v>
      </c>
      <c r="L72" s="30" t="s">
        <v>71</v>
      </c>
      <c r="M72" s="243" t="s">
        <v>94</v>
      </c>
      <c r="N72" s="254">
        <v>0.8</v>
      </c>
      <c r="O72" s="239">
        <v>0.8</v>
      </c>
      <c r="P72" s="239">
        <v>0.8</v>
      </c>
      <c r="Q72" s="239">
        <v>0.8</v>
      </c>
      <c r="R72" s="239">
        <v>0.8</v>
      </c>
      <c r="T72" s="20"/>
      <c r="U72" s="20"/>
      <c r="V72" s="20"/>
      <c r="W72" s="20"/>
      <c r="X72" s="20"/>
      <c r="Y72" s="20"/>
      <c r="Z72" s="20"/>
      <c r="AA72" s="20"/>
      <c r="AB72" s="20"/>
      <c r="AC72" s="20"/>
      <c r="AD72" s="20"/>
      <c r="AE72" s="20"/>
    </row>
    <row r="73" spans="1:31" ht="80.25" customHeight="1" x14ac:dyDescent="0.2">
      <c r="A73" s="30">
        <v>64</v>
      </c>
      <c r="B73" s="30">
        <v>3</v>
      </c>
      <c r="C73" s="30">
        <v>3.2</v>
      </c>
      <c r="D73" s="30" t="s">
        <v>198</v>
      </c>
      <c r="E73" s="30" t="s">
        <v>62</v>
      </c>
      <c r="F73" s="31" t="s">
        <v>332</v>
      </c>
      <c r="G73" s="48">
        <v>43465</v>
      </c>
      <c r="H73" s="49" t="s">
        <v>35</v>
      </c>
      <c r="I73" s="32" t="s">
        <v>63</v>
      </c>
      <c r="J73" s="31" t="s">
        <v>333</v>
      </c>
      <c r="K73" s="183" t="s">
        <v>64</v>
      </c>
      <c r="L73" s="30" t="s">
        <v>71</v>
      </c>
      <c r="M73" s="248">
        <v>0.95</v>
      </c>
      <c r="N73" s="183">
        <v>0.96</v>
      </c>
      <c r="O73" s="183"/>
      <c r="P73" s="183">
        <v>0.34</v>
      </c>
      <c r="Q73" s="183">
        <v>0.33</v>
      </c>
      <c r="R73" s="183">
        <v>0.33</v>
      </c>
      <c r="T73" s="20"/>
      <c r="U73" s="20"/>
      <c r="V73" s="20"/>
      <c r="W73" s="20"/>
      <c r="X73" s="20"/>
      <c r="Y73" s="20"/>
      <c r="Z73" s="20"/>
      <c r="AA73" s="20"/>
      <c r="AB73" s="20"/>
      <c r="AC73" s="20"/>
      <c r="AD73" s="20"/>
      <c r="AE73" s="20"/>
    </row>
    <row r="74" spans="1:31" ht="110.25" customHeight="1" x14ac:dyDescent="0.2">
      <c r="A74" s="30">
        <v>65</v>
      </c>
      <c r="B74" s="30">
        <v>3</v>
      </c>
      <c r="C74" s="30">
        <v>3.2</v>
      </c>
      <c r="D74" s="30" t="s">
        <v>198</v>
      </c>
      <c r="E74" s="30" t="s">
        <v>62</v>
      </c>
      <c r="F74" s="32" t="s">
        <v>66</v>
      </c>
      <c r="G74" s="48">
        <v>43465</v>
      </c>
      <c r="H74" s="49" t="s">
        <v>36</v>
      </c>
      <c r="I74" s="32" t="s">
        <v>67</v>
      </c>
      <c r="J74" s="31" t="s">
        <v>199</v>
      </c>
      <c r="K74" s="183" t="s">
        <v>68</v>
      </c>
      <c r="L74" s="30" t="s">
        <v>71</v>
      </c>
      <c r="M74" s="248">
        <v>1</v>
      </c>
      <c r="N74" s="183">
        <v>0.95</v>
      </c>
      <c r="O74" s="183">
        <v>0.95</v>
      </c>
      <c r="P74" s="183">
        <v>0.95</v>
      </c>
      <c r="Q74" s="183">
        <v>0.95</v>
      </c>
      <c r="R74" s="183">
        <v>0.95</v>
      </c>
      <c r="T74" s="20"/>
      <c r="U74" s="20"/>
      <c r="V74" s="20"/>
      <c r="W74" s="20"/>
      <c r="X74" s="20"/>
      <c r="Y74" s="20"/>
      <c r="Z74" s="20"/>
      <c r="AA74" s="20"/>
      <c r="AB74" s="20"/>
      <c r="AC74" s="20"/>
      <c r="AD74" s="20"/>
      <c r="AE74" s="20"/>
    </row>
    <row r="75" spans="1:31" ht="132" customHeight="1" x14ac:dyDescent="0.2">
      <c r="A75" s="30">
        <v>66</v>
      </c>
      <c r="B75" s="30">
        <v>3</v>
      </c>
      <c r="C75" s="30">
        <v>3.2</v>
      </c>
      <c r="D75" s="30" t="s">
        <v>198</v>
      </c>
      <c r="E75" s="30" t="s">
        <v>62</v>
      </c>
      <c r="F75" s="31" t="s">
        <v>200</v>
      </c>
      <c r="G75" s="48">
        <v>43465</v>
      </c>
      <c r="H75" s="49" t="s">
        <v>35</v>
      </c>
      <c r="I75" s="32" t="s">
        <v>201</v>
      </c>
      <c r="J75" s="31" t="s">
        <v>202</v>
      </c>
      <c r="K75" s="183" t="s">
        <v>203</v>
      </c>
      <c r="L75" s="30" t="s">
        <v>71</v>
      </c>
      <c r="M75" s="249">
        <v>0.9869</v>
      </c>
      <c r="N75" s="183">
        <v>1</v>
      </c>
      <c r="O75" s="231" t="s">
        <v>65</v>
      </c>
      <c r="P75" s="231" t="s">
        <v>65</v>
      </c>
      <c r="Q75" s="231" t="s">
        <v>65</v>
      </c>
      <c r="R75" s="183">
        <v>1</v>
      </c>
      <c r="T75" s="20"/>
      <c r="U75" s="20"/>
      <c r="V75" s="20"/>
      <c r="W75" s="20"/>
      <c r="X75" s="20"/>
      <c r="Y75" s="20"/>
      <c r="Z75" s="20"/>
      <c r="AA75" s="20"/>
      <c r="AB75" s="20"/>
      <c r="AC75" s="20"/>
      <c r="AD75" s="20"/>
      <c r="AE75" s="20"/>
    </row>
    <row r="76" spans="1:31" ht="108" customHeight="1" x14ac:dyDescent="0.2">
      <c r="A76" s="30">
        <v>67</v>
      </c>
      <c r="B76" s="30">
        <v>3</v>
      </c>
      <c r="C76" s="30">
        <v>3.2</v>
      </c>
      <c r="D76" s="30" t="s">
        <v>198</v>
      </c>
      <c r="E76" s="30" t="s">
        <v>62</v>
      </c>
      <c r="F76" s="31" t="s">
        <v>367</v>
      </c>
      <c r="G76" s="48">
        <v>43465</v>
      </c>
      <c r="H76" s="49" t="s">
        <v>35</v>
      </c>
      <c r="I76" s="32" t="s">
        <v>368</v>
      </c>
      <c r="J76" s="31" t="s">
        <v>369</v>
      </c>
      <c r="K76" s="183" t="s">
        <v>334</v>
      </c>
      <c r="L76" s="30" t="s">
        <v>71</v>
      </c>
      <c r="M76" s="249"/>
      <c r="N76" s="183">
        <v>1</v>
      </c>
      <c r="O76" s="231" t="s">
        <v>65</v>
      </c>
      <c r="P76" s="239">
        <v>0.5</v>
      </c>
      <c r="Q76" s="231" t="s">
        <v>65</v>
      </c>
      <c r="R76" s="183">
        <v>0.5</v>
      </c>
      <c r="T76" s="20"/>
      <c r="U76" s="20"/>
      <c r="V76" s="20"/>
      <c r="W76" s="20"/>
      <c r="X76" s="20"/>
      <c r="Y76" s="20"/>
      <c r="Z76" s="20"/>
      <c r="AA76" s="20"/>
      <c r="AB76" s="20"/>
      <c r="AC76" s="20"/>
      <c r="AD76" s="20"/>
      <c r="AE76" s="20"/>
    </row>
    <row r="77" spans="1:31" ht="71.25" customHeight="1" x14ac:dyDescent="0.2">
      <c r="A77" s="30">
        <v>68</v>
      </c>
      <c r="B77" s="30">
        <v>3</v>
      </c>
      <c r="C77" s="30">
        <v>3.1</v>
      </c>
      <c r="D77" s="30" t="s">
        <v>335</v>
      </c>
      <c r="E77" s="30" t="s">
        <v>154</v>
      </c>
      <c r="F77" s="31" t="s">
        <v>155</v>
      </c>
      <c r="G77" s="48">
        <v>43465</v>
      </c>
      <c r="H77" s="30" t="s">
        <v>35</v>
      </c>
      <c r="I77" s="31" t="s">
        <v>156</v>
      </c>
      <c r="J77" s="31" t="s">
        <v>157</v>
      </c>
      <c r="K77" s="183" t="s">
        <v>386</v>
      </c>
      <c r="L77" s="30" t="s">
        <v>71</v>
      </c>
      <c r="M77" s="239">
        <v>1</v>
      </c>
      <c r="N77" s="183">
        <v>0.98</v>
      </c>
      <c r="O77" s="239">
        <v>0.25</v>
      </c>
      <c r="P77" s="239">
        <v>0.35</v>
      </c>
      <c r="Q77" s="239">
        <v>0.19</v>
      </c>
      <c r="R77" s="239">
        <v>0.19</v>
      </c>
      <c r="S77" s="188">
        <f>SUM(O77:R77)</f>
        <v>0.98</v>
      </c>
      <c r="T77" s="20"/>
      <c r="U77" s="20"/>
      <c r="V77" s="20"/>
      <c r="W77" s="20"/>
      <c r="X77" s="20"/>
      <c r="Y77" s="20"/>
      <c r="Z77" s="20"/>
      <c r="AA77" s="20"/>
      <c r="AB77" s="20"/>
      <c r="AC77" s="20"/>
      <c r="AD77" s="20"/>
      <c r="AE77" s="20"/>
    </row>
    <row r="78" spans="1:31" ht="155.25" customHeight="1" x14ac:dyDescent="0.2">
      <c r="A78" s="30">
        <v>69</v>
      </c>
      <c r="B78" s="30">
        <v>3</v>
      </c>
      <c r="C78" s="30">
        <v>3.1</v>
      </c>
      <c r="D78" s="30" t="s">
        <v>335</v>
      </c>
      <c r="E78" s="30" t="s">
        <v>154</v>
      </c>
      <c r="F78" s="31" t="s">
        <v>336</v>
      </c>
      <c r="G78" s="48">
        <v>43465</v>
      </c>
      <c r="H78" s="30" t="s">
        <v>35</v>
      </c>
      <c r="I78" s="31" t="s">
        <v>158</v>
      </c>
      <c r="J78" s="31" t="s">
        <v>337</v>
      </c>
      <c r="K78" s="183" t="s">
        <v>338</v>
      </c>
      <c r="L78" s="30" t="s">
        <v>71</v>
      </c>
      <c r="M78" s="239">
        <v>1</v>
      </c>
      <c r="N78" s="183">
        <v>1</v>
      </c>
      <c r="O78" s="239">
        <v>0</v>
      </c>
      <c r="P78" s="239">
        <v>0.33</v>
      </c>
      <c r="Q78" s="239">
        <v>0.34</v>
      </c>
      <c r="R78" s="239">
        <v>0.33</v>
      </c>
      <c r="S78" s="188">
        <f>SUM(O78:R78)</f>
        <v>1</v>
      </c>
      <c r="T78" s="20"/>
      <c r="U78" s="20"/>
      <c r="V78" s="20"/>
      <c r="W78" s="20"/>
      <c r="X78" s="20"/>
      <c r="Y78" s="20"/>
      <c r="Z78" s="20"/>
      <c r="AA78" s="20"/>
      <c r="AB78" s="20"/>
      <c r="AC78" s="20"/>
      <c r="AD78" s="20"/>
      <c r="AE78" s="20"/>
    </row>
    <row r="79" spans="1:31" ht="141" customHeight="1" x14ac:dyDescent="0.2">
      <c r="A79" s="30">
        <v>70</v>
      </c>
      <c r="B79" s="30">
        <v>3</v>
      </c>
      <c r="C79" s="30">
        <v>3.1</v>
      </c>
      <c r="D79" s="30" t="s">
        <v>335</v>
      </c>
      <c r="E79" s="30" t="s">
        <v>154</v>
      </c>
      <c r="F79" s="31" t="s">
        <v>370</v>
      </c>
      <c r="G79" s="48">
        <v>43465</v>
      </c>
      <c r="H79" s="30" t="s">
        <v>35</v>
      </c>
      <c r="I79" s="31" t="s">
        <v>447</v>
      </c>
      <c r="J79" s="31" t="s">
        <v>339</v>
      </c>
      <c r="K79" s="183" t="s">
        <v>340</v>
      </c>
      <c r="L79" s="30" t="s">
        <v>71</v>
      </c>
      <c r="M79" s="239">
        <v>1</v>
      </c>
      <c r="N79" s="183">
        <v>1</v>
      </c>
      <c r="O79" s="239">
        <v>0.23</v>
      </c>
      <c r="P79" s="239">
        <v>0.27</v>
      </c>
      <c r="Q79" s="239">
        <v>0.24</v>
      </c>
      <c r="R79" s="239">
        <v>0.26</v>
      </c>
      <c r="S79" s="188">
        <f>SUM(O79:R79)</f>
        <v>1</v>
      </c>
      <c r="T79" s="20"/>
      <c r="U79" s="20"/>
      <c r="V79" s="20"/>
      <c r="W79" s="20"/>
      <c r="X79" s="20"/>
      <c r="Y79" s="20"/>
      <c r="Z79" s="20"/>
      <c r="AA79" s="20"/>
      <c r="AB79" s="20"/>
      <c r="AC79" s="20"/>
      <c r="AD79" s="20"/>
      <c r="AE79" s="20"/>
    </row>
    <row r="80" spans="1:31" ht="186.75" customHeight="1" x14ac:dyDescent="0.2">
      <c r="A80" s="30">
        <v>71</v>
      </c>
      <c r="B80" s="30">
        <v>3</v>
      </c>
      <c r="C80" s="30">
        <v>3.1</v>
      </c>
      <c r="D80" s="30" t="s">
        <v>335</v>
      </c>
      <c r="E80" s="30" t="s">
        <v>154</v>
      </c>
      <c r="F80" s="31" t="s">
        <v>159</v>
      </c>
      <c r="G80" s="48">
        <v>43465</v>
      </c>
      <c r="H80" s="30" t="s">
        <v>35</v>
      </c>
      <c r="I80" s="31" t="s">
        <v>448</v>
      </c>
      <c r="J80" s="31" t="s">
        <v>341</v>
      </c>
      <c r="K80" s="183" t="s">
        <v>342</v>
      </c>
      <c r="L80" s="30" t="s">
        <v>71</v>
      </c>
      <c r="M80" s="239">
        <v>1</v>
      </c>
      <c r="N80" s="183">
        <v>1</v>
      </c>
      <c r="O80" s="239">
        <v>0</v>
      </c>
      <c r="P80" s="239">
        <v>0.33</v>
      </c>
      <c r="Q80" s="239">
        <v>0.34</v>
      </c>
      <c r="R80" s="239">
        <v>0.33</v>
      </c>
      <c r="S80" s="188">
        <f>SUM(O80:R80)</f>
        <v>1</v>
      </c>
      <c r="T80" s="20"/>
      <c r="U80" s="20"/>
      <c r="V80" s="20"/>
      <c r="W80" s="20"/>
      <c r="X80" s="20"/>
      <c r="Y80" s="20"/>
      <c r="Z80" s="20"/>
      <c r="AA80" s="20"/>
      <c r="AB80" s="20"/>
      <c r="AC80" s="20"/>
      <c r="AD80" s="20"/>
      <c r="AE80" s="20"/>
    </row>
    <row r="81" spans="1:31" ht="111" customHeight="1" x14ac:dyDescent="0.2">
      <c r="A81" s="30">
        <v>72</v>
      </c>
      <c r="B81" s="30">
        <v>3</v>
      </c>
      <c r="C81" s="30">
        <v>3.1</v>
      </c>
      <c r="D81" s="30" t="s">
        <v>335</v>
      </c>
      <c r="E81" s="30" t="s">
        <v>154</v>
      </c>
      <c r="F81" s="31" t="s">
        <v>343</v>
      </c>
      <c r="G81" s="48">
        <v>43465</v>
      </c>
      <c r="H81" s="30" t="s">
        <v>35</v>
      </c>
      <c r="I81" s="31" t="s">
        <v>344</v>
      </c>
      <c r="J81" s="31" t="s">
        <v>345</v>
      </c>
      <c r="K81" s="183" t="s">
        <v>346</v>
      </c>
      <c r="L81" s="30" t="s">
        <v>71</v>
      </c>
      <c r="M81" s="239">
        <v>1</v>
      </c>
      <c r="N81" s="183">
        <v>1</v>
      </c>
      <c r="O81" s="239">
        <v>0.34</v>
      </c>
      <c r="P81" s="239">
        <v>0.17</v>
      </c>
      <c r="Q81" s="239">
        <v>0.26</v>
      </c>
      <c r="R81" s="239">
        <v>0.23</v>
      </c>
      <c r="S81" s="188">
        <f>SUM(O81:R81)</f>
        <v>1</v>
      </c>
      <c r="T81" s="20"/>
      <c r="U81" s="20"/>
      <c r="V81" s="20"/>
      <c r="W81" s="20"/>
      <c r="X81" s="20"/>
      <c r="Y81" s="20"/>
      <c r="Z81" s="20"/>
      <c r="AA81" s="20"/>
      <c r="AB81" s="20"/>
      <c r="AC81" s="20"/>
      <c r="AD81" s="20"/>
      <c r="AE81" s="20"/>
    </row>
    <row r="82" spans="1:31" ht="85.5" customHeight="1" x14ac:dyDescent="0.2">
      <c r="I82" s="20"/>
      <c r="N82" s="20"/>
    </row>
    <row r="83" spans="1:31" ht="85.5" customHeight="1" x14ac:dyDescent="0.2">
      <c r="I83" s="20"/>
      <c r="N83" s="20"/>
    </row>
  </sheetData>
  <sheetProtection formatCells="0" formatColumns="0" formatRows="0" sort="0" autoFilter="0" pivotTables="0"/>
  <autoFilter ref="A9:BE81"/>
  <mergeCells count="38">
    <mergeCell ref="A4:L4"/>
    <mergeCell ref="A1:C3"/>
    <mergeCell ref="D1:M3"/>
    <mergeCell ref="N1:R1"/>
    <mergeCell ref="N2:R2"/>
    <mergeCell ref="N3:R3"/>
    <mergeCell ref="A5:L5"/>
    <mergeCell ref="A6:R6"/>
    <mergeCell ref="S6:AG6"/>
    <mergeCell ref="A7:A9"/>
    <mergeCell ref="B7:C7"/>
    <mergeCell ref="D7:G7"/>
    <mergeCell ref="H7:L7"/>
    <mergeCell ref="M7:R7"/>
    <mergeCell ref="S7:AE7"/>
    <mergeCell ref="AF7:AG7"/>
    <mergeCell ref="M8:M9"/>
    <mergeCell ref="B8:B9"/>
    <mergeCell ref="C8:C9"/>
    <mergeCell ref="D8:D9"/>
    <mergeCell ref="E8:E9"/>
    <mergeCell ref="F8:F9"/>
    <mergeCell ref="G8:G9"/>
    <mergeCell ref="H8:H9"/>
    <mergeCell ref="I8:I9"/>
    <mergeCell ref="J8:J9"/>
    <mergeCell ref="K8:K9"/>
    <mergeCell ref="L8:L9"/>
    <mergeCell ref="AE8:AE9"/>
    <mergeCell ref="AF8:AF9"/>
    <mergeCell ref="AG8:AG9"/>
    <mergeCell ref="AI8:AK8"/>
    <mergeCell ref="N8:N9"/>
    <mergeCell ref="O8:R8"/>
    <mergeCell ref="S8:U8"/>
    <mergeCell ref="V8:X8"/>
    <mergeCell ref="Y8:AA8"/>
    <mergeCell ref="AB8:AD8"/>
  </mergeCells>
  <conditionalFormatting sqref="AI9 AK9">
    <cfRule type="cellIs" dxfId="20" priority="22" stopIfTrue="1" operator="equal">
      <formula>"MINIMO"</formula>
    </cfRule>
    <cfRule type="cellIs" dxfId="19" priority="23" stopIfTrue="1" operator="equal">
      <formula>"ACEPTABLE"</formula>
    </cfRule>
    <cfRule type="cellIs" dxfId="18" priority="24" stopIfTrue="1" operator="equal">
      <formula>"SATISFACTORIO"</formula>
    </cfRule>
  </conditionalFormatting>
  <conditionalFormatting sqref="I25:J25">
    <cfRule type="cellIs" dxfId="17" priority="16" stopIfTrue="1" operator="equal">
      <formula>#REF!</formula>
    </cfRule>
    <cfRule type="cellIs" dxfId="16" priority="17" stopIfTrue="1" operator="equal">
      <formula>#REF!</formula>
    </cfRule>
    <cfRule type="cellIs" dxfId="15" priority="18" stopIfTrue="1" operator="equal">
      <formula>#REF!</formula>
    </cfRule>
  </conditionalFormatting>
  <conditionalFormatting sqref="K25">
    <cfRule type="cellIs" dxfId="14" priority="19" stopIfTrue="1" operator="equal">
      <formula>#REF!</formula>
    </cfRule>
    <cfRule type="cellIs" dxfId="13" priority="20" stopIfTrue="1" operator="equal">
      <formula>#REF!</formula>
    </cfRule>
    <cfRule type="cellIs" dxfId="12" priority="21" stopIfTrue="1" operator="equal">
      <formula>#REF!</formula>
    </cfRule>
  </conditionalFormatting>
  <conditionalFormatting sqref="K62:K65">
    <cfRule type="cellIs" dxfId="11" priority="13" stopIfTrue="1" operator="equal">
      <formula>#REF!</formula>
    </cfRule>
    <cfRule type="cellIs" dxfId="10" priority="14" stopIfTrue="1" operator="equal">
      <formula>#REF!</formula>
    </cfRule>
    <cfRule type="cellIs" dxfId="9" priority="15" stopIfTrue="1" operator="equal">
      <formula>#REF!</formula>
    </cfRule>
  </conditionalFormatting>
  <conditionalFormatting sqref="I64:J64">
    <cfRule type="cellIs" dxfId="8" priority="10" stopIfTrue="1" operator="equal">
      <formula>#REF!</formula>
    </cfRule>
    <cfRule type="cellIs" dxfId="7" priority="11" stopIfTrue="1" operator="equal">
      <formula>#REF!</formula>
    </cfRule>
    <cfRule type="cellIs" dxfId="6" priority="12" stopIfTrue="1" operator="equal">
      <formula>#REF!</formula>
    </cfRule>
  </conditionalFormatting>
  <conditionalFormatting sqref="K60">
    <cfRule type="cellIs" dxfId="5" priority="7" stopIfTrue="1" operator="equal">
      <formula>#REF!</formula>
    </cfRule>
    <cfRule type="cellIs" dxfId="4" priority="8" stopIfTrue="1" operator="equal">
      <formula>#REF!</formula>
    </cfRule>
    <cfRule type="cellIs" dxfId="3" priority="9" stopIfTrue="1" operator="equal">
      <formula>#REF!</formula>
    </cfRule>
  </conditionalFormatting>
  <conditionalFormatting sqref="K66">
    <cfRule type="cellIs" dxfId="2" priority="4" stopIfTrue="1" operator="equal">
      <formula>#REF!</formula>
    </cfRule>
    <cfRule type="cellIs" dxfId="1" priority="5" stopIfTrue="1" operator="equal">
      <formula>#REF!</formula>
    </cfRule>
    <cfRule type="cellIs" dxfId="0" priority="6" stopIfTrue="1" operator="equal">
      <formula>#REF!</formula>
    </cfRule>
  </conditionalFormatting>
  <dataValidations disablePrompts="1" count="3">
    <dataValidation type="list" allowBlank="1" showInputMessage="1" showErrorMessage="1" sqref="H31:H36">
      <formula1>#REF!</formula1>
    </dataValidation>
    <dataValidation type="list" allowBlank="1" showInputMessage="1" showErrorMessage="1" sqref="WVP983061:WVP983076 H65537:H65551 JD65537:JD65551 SZ65537:SZ65551 ACV65537:ACV65551 AMR65537:AMR65551 AWN65537:AWN65551 BGJ65537:BGJ65551 BQF65537:BQF65551 CAB65537:CAB65551 CJX65537:CJX65551 CTT65537:CTT65551 DDP65537:DDP65551 DNL65537:DNL65551 DXH65537:DXH65551 EHD65537:EHD65551 EQZ65537:EQZ65551 FAV65537:FAV65551 FKR65537:FKR65551 FUN65537:FUN65551 GEJ65537:GEJ65551 GOF65537:GOF65551 GYB65537:GYB65551 HHX65537:HHX65551 HRT65537:HRT65551 IBP65537:IBP65551 ILL65537:ILL65551 IVH65537:IVH65551 JFD65537:JFD65551 JOZ65537:JOZ65551 JYV65537:JYV65551 KIR65537:KIR65551 KSN65537:KSN65551 LCJ65537:LCJ65551 LMF65537:LMF65551 LWB65537:LWB65551 MFX65537:MFX65551 MPT65537:MPT65551 MZP65537:MZP65551 NJL65537:NJL65551 NTH65537:NTH65551 ODD65537:ODD65551 OMZ65537:OMZ65551 OWV65537:OWV65551 PGR65537:PGR65551 PQN65537:PQN65551 QAJ65537:QAJ65551 QKF65537:QKF65551 QUB65537:QUB65551 RDX65537:RDX65551 RNT65537:RNT65551 RXP65537:RXP65551 SHL65537:SHL65551 SRH65537:SRH65551 TBD65537:TBD65551 TKZ65537:TKZ65551 TUV65537:TUV65551 UER65537:UER65551 UON65537:UON65551 UYJ65537:UYJ65551 VIF65537:VIF65551 VSB65537:VSB65551 WBX65537:WBX65551 WLT65537:WLT65551 WVP65537:WVP65551 H131073:H131087 JD131073:JD131087 SZ131073:SZ131087 ACV131073:ACV131087 AMR131073:AMR131087 AWN131073:AWN131087 BGJ131073:BGJ131087 BQF131073:BQF131087 CAB131073:CAB131087 CJX131073:CJX131087 CTT131073:CTT131087 DDP131073:DDP131087 DNL131073:DNL131087 DXH131073:DXH131087 EHD131073:EHD131087 EQZ131073:EQZ131087 FAV131073:FAV131087 FKR131073:FKR131087 FUN131073:FUN131087 GEJ131073:GEJ131087 GOF131073:GOF131087 GYB131073:GYB131087 HHX131073:HHX131087 HRT131073:HRT131087 IBP131073:IBP131087 ILL131073:ILL131087 IVH131073:IVH131087 JFD131073:JFD131087 JOZ131073:JOZ131087 JYV131073:JYV131087 KIR131073:KIR131087 KSN131073:KSN131087 LCJ131073:LCJ131087 LMF131073:LMF131087 LWB131073:LWB131087 MFX131073:MFX131087 MPT131073:MPT131087 MZP131073:MZP131087 NJL131073:NJL131087 NTH131073:NTH131087 ODD131073:ODD131087 OMZ131073:OMZ131087 OWV131073:OWV131087 PGR131073:PGR131087 PQN131073:PQN131087 QAJ131073:QAJ131087 QKF131073:QKF131087 QUB131073:QUB131087 RDX131073:RDX131087 RNT131073:RNT131087 RXP131073:RXP131087 SHL131073:SHL131087 SRH131073:SRH131087 TBD131073:TBD131087 TKZ131073:TKZ131087 TUV131073:TUV131087 UER131073:UER131087 UON131073:UON131087 UYJ131073:UYJ131087 VIF131073:VIF131087 VSB131073:VSB131087 WBX131073:WBX131087 WLT131073:WLT131087 WVP131073:WVP131087 H196609:H196623 JD196609:JD196623 SZ196609:SZ196623 ACV196609:ACV196623 AMR196609:AMR196623 AWN196609:AWN196623 BGJ196609:BGJ196623 BQF196609:BQF196623 CAB196609:CAB196623 CJX196609:CJX196623 CTT196609:CTT196623 DDP196609:DDP196623 DNL196609:DNL196623 DXH196609:DXH196623 EHD196609:EHD196623 EQZ196609:EQZ196623 FAV196609:FAV196623 FKR196609:FKR196623 FUN196609:FUN196623 GEJ196609:GEJ196623 GOF196609:GOF196623 GYB196609:GYB196623 HHX196609:HHX196623 HRT196609:HRT196623 IBP196609:IBP196623 ILL196609:ILL196623 IVH196609:IVH196623 JFD196609:JFD196623 JOZ196609:JOZ196623 JYV196609:JYV196623 KIR196609:KIR196623 KSN196609:KSN196623 LCJ196609:LCJ196623 LMF196609:LMF196623 LWB196609:LWB196623 MFX196609:MFX196623 MPT196609:MPT196623 MZP196609:MZP196623 NJL196609:NJL196623 NTH196609:NTH196623 ODD196609:ODD196623 OMZ196609:OMZ196623 OWV196609:OWV196623 PGR196609:PGR196623 PQN196609:PQN196623 QAJ196609:QAJ196623 QKF196609:QKF196623 QUB196609:QUB196623 RDX196609:RDX196623 RNT196609:RNT196623 RXP196609:RXP196623 SHL196609:SHL196623 SRH196609:SRH196623 TBD196609:TBD196623 TKZ196609:TKZ196623 TUV196609:TUV196623 UER196609:UER196623 UON196609:UON196623 UYJ196609:UYJ196623 VIF196609:VIF196623 VSB196609:VSB196623 WBX196609:WBX196623 WLT196609:WLT196623 WVP196609:WVP196623 H262145:H262159 JD262145:JD262159 SZ262145:SZ262159 ACV262145:ACV262159 AMR262145:AMR262159 AWN262145:AWN262159 BGJ262145:BGJ262159 BQF262145:BQF262159 CAB262145:CAB262159 CJX262145:CJX262159 CTT262145:CTT262159 DDP262145:DDP262159 DNL262145:DNL262159 DXH262145:DXH262159 EHD262145:EHD262159 EQZ262145:EQZ262159 FAV262145:FAV262159 FKR262145:FKR262159 FUN262145:FUN262159 GEJ262145:GEJ262159 GOF262145:GOF262159 GYB262145:GYB262159 HHX262145:HHX262159 HRT262145:HRT262159 IBP262145:IBP262159 ILL262145:ILL262159 IVH262145:IVH262159 JFD262145:JFD262159 JOZ262145:JOZ262159 JYV262145:JYV262159 KIR262145:KIR262159 KSN262145:KSN262159 LCJ262145:LCJ262159 LMF262145:LMF262159 LWB262145:LWB262159 MFX262145:MFX262159 MPT262145:MPT262159 MZP262145:MZP262159 NJL262145:NJL262159 NTH262145:NTH262159 ODD262145:ODD262159 OMZ262145:OMZ262159 OWV262145:OWV262159 PGR262145:PGR262159 PQN262145:PQN262159 QAJ262145:QAJ262159 QKF262145:QKF262159 QUB262145:QUB262159 RDX262145:RDX262159 RNT262145:RNT262159 RXP262145:RXP262159 SHL262145:SHL262159 SRH262145:SRH262159 TBD262145:TBD262159 TKZ262145:TKZ262159 TUV262145:TUV262159 UER262145:UER262159 UON262145:UON262159 UYJ262145:UYJ262159 VIF262145:VIF262159 VSB262145:VSB262159 WBX262145:WBX262159 WLT262145:WLT262159 WVP262145:WVP262159 H327681:H327695 JD327681:JD327695 SZ327681:SZ327695 ACV327681:ACV327695 AMR327681:AMR327695 AWN327681:AWN327695 BGJ327681:BGJ327695 BQF327681:BQF327695 CAB327681:CAB327695 CJX327681:CJX327695 CTT327681:CTT327695 DDP327681:DDP327695 DNL327681:DNL327695 DXH327681:DXH327695 EHD327681:EHD327695 EQZ327681:EQZ327695 FAV327681:FAV327695 FKR327681:FKR327695 FUN327681:FUN327695 GEJ327681:GEJ327695 GOF327681:GOF327695 GYB327681:GYB327695 HHX327681:HHX327695 HRT327681:HRT327695 IBP327681:IBP327695 ILL327681:ILL327695 IVH327681:IVH327695 JFD327681:JFD327695 JOZ327681:JOZ327695 JYV327681:JYV327695 KIR327681:KIR327695 KSN327681:KSN327695 LCJ327681:LCJ327695 LMF327681:LMF327695 LWB327681:LWB327695 MFX327681:MFX327695 MPT327681:MPT327695 MZP327681:MZP327695 NJL327681:NJL327695 NTH327681:NTH327695 ODD327681:ODD327695 OMZ327681:OMZ327695 OWV327681:OWV327695 PGR327681:PGR327695 PQN327681:PQN327695 QAJ327681:QAJ327695 QKF327681:QKF327695 QUB327681:QUB327695 RDX327681:RDX327695 RNT327681:RNT327695 RXP327681:RXP327695 SHL327681:SHL327695 SRH327681:SRH327695 TBD327681:TBD327695 TKZ327681:TKZ327695 TUV327681:TUV327695 UER327681:UER327695 UON327681:UON327695 UYJ327681:UYJ327695 VIF327681:VIF327695 VSB327681:VSB327695 WBX327681:WBX327695 WLT327681:WLT327695 WVP327681:WVP327695 H393217:H393231 JD393217:JD393231 SZ393217:SZ393231 ACV393217:ACV393231 AMR393217:AMR393231 AWN393217:AWN393231 BGJ393217:BGJ393231 BQF393217:BQF393231 CAB393217:CAB393231 CJX393217:CJX393231 CTT393217:CTT393231 DDP393217:DDP393231 DNL393217:DNL393231 DXH393217:DXH393231 EHD393217:EHD393231 EQZ393217:EQZ393231 FAV393217:FAV393231 FKR393217:FKR393231 FUN393217:FUN393231 GEJ393217:GEJ393231 GOF393217:GOF393231 GYB393217:GYB393231 HHX393217:HHX393231 HRT393217:HRT393231 IBP393217:IBP393231 ILL393217:ILL393231 IVH393217:IVH393231 JFD393217:JFD393231 JOZ393217:JOZ393231 JYV393217:JYV393231 KIR393217:KIR393231 KSN393217:KSN393231 LCJ393217:LCJ393231 LMF393217:LMF393231 LWB393217:LWB393231 MFX393217:MFX393231 MPT393217:MPT393231 MZP393217:MZP393231 NJL393217:NJL393231 NTH393217:NTH393231 ODD393217:ODD393231 OMZ393217:OMZ393231 OWV393217:OWV393231 PGR393217:PGR393231 PQN393217:PQN393231 QAJ393217:QAJ393231 QKF393217:QKF393231 QUB393217:QUB393231 RDX393217:RDX393231 RNT393217:RNT393231 RXP393217:RXP393231 SHL393217:SHL393231 SRH393217:SRH393231 TBD393217:TBD393231 TKZ393217:TKZ393231 TUV393217:TUV393231 UER393217:UER393231 UON393217:UON393231 UYJ393217:UYJ393231 VIF393217:VIF393231 VSB393217:VSB393231 WBX393217:WBX393231 WLT393217:WLT393231 WVP393217:WVP393231 H458753:H458767 JD458753:JD458767 SZ458753:SZ458767 ACV458753:ACV458767 AMR458753:AMR458767 AWN458753:AWN458767 BGJ458753:BGJ458767 BQF458753:BQF458767 CAB458753:CAB458767 CJX458753:CJX458767 CTT458753:CTT458767 DDP458753:DDP458767 DNL458753:DNL458767 DXH458753:DXH458767 EHD458753:EHD458767 EQZ458753:EQZ458767 FAV458753:FAV458767 FKR458753:FKR458767 FUN458753:FUN458767 GEJ458753:GEJ458767 GOF458753:GOF458767 GYB458753:GYB458767 HHX458753:HHX458767 HRT458753:HRT458767 IBP458753:IBP458767 ILL458753:ILL458767 IVH458753:IVH458767 JFD458753:JFD458767 JOZ458753:JOZ458767 JYV458753:JYV458767 KIR458753:KIR458767 KSN458753:KSN458767 LCJ458753:LCJ458767 LMF458753:LMF458767 LWB458753:LWB458767 MFX458753:MFX458767 MPT458753:MPT458767 MZP458753:MZP458767 NJL458753:NJL458767 NTH458753:NTH458767 ODD458753:ODD458767 OMZ458753:OMZ458767 OWV458753:OWV458767 PGR458753:PGR458767 PQN458753:PQN458767 QAJ458753:QAJ458767 QKF458753:QKF458767 QUB458753:QUB458767 RDX458753:RDX458767 RNT458753:RNT458767 RXP458753:RXP458767 SHL458753:SHL458767 SRH458753:SRH458767 TBD458753:TBD458767 TKZ458753:TKZ458767 TUV458753:TUV458767 UER458753:UER458767 UON458753:UON458767 UYJ458753:UYJ458767 VIF458753:VIF458767 VSB458753:VSB458767 WBX458753:WBX458767 WLT458753:WLT458767 WVP458753:WVP458767 H524289:H524303 JD524289:JD524303 SZ524289:SZ524303 ACV524289:ACV524303 AMR524289:AMR524303 AWN524289:AWN524303 BGJ524289:BGJ524303 BQF524289:BQF524303 CAB524289:CAB524303 CJX524289:CJX524303 CTT524289:CTT524303 DDP524289:DDP524303 DNL524289:DNL524303 DXH524289:DXH524303 EHD524289:EHD524303 EQZ524289:EQZ524303 FAV524289:FAV524303 FKR524289:FKR524303 FUN524289:FUN524303 GEJ524289:GEJ524303 GOF524289:GOF524303 GYB524289:GYB524303 HHX524289:HHX524303 HRT524289:HRT524303 IBP524289:IBP524303 ILL524289:ILL524303 IVH524289:IVH524303 JFD524289:JFD524303 JOZ524289:JOZ524303 JYV524289:JYV524303 KIR524289:KIR524303 KSN524289:KSN524303 LCJ524289:LCJ524303 LMF524289:LMF524303 LWB524289:LWB524303 MFX524289:MFX524303 MPT524289:MPT524303 MZP524289:MZP524303 NJL524289:NJL524303 NTH524289:NTH524303 ODD524289:ODD524303 OMZ524289:OMZ524303 OWV524289:OWV524303 PGR524289:PGR524303 PQN524289:PQN524303 QAJ524289:QAJ524303 QKF524289:QKF524303 QUB524289:QUB524303 RDX524289:RDX524303 RNT524289:RNT524303 RXP524289:RXP524303 SHL524289:SHL524303 SRH524289:SRH524303 TBD524289:TBD524303 TKZ524289:TKZ524303 TUV524289:TUV524303 UER524289:UER524303 UON524289:UON524303 UYJ524289:UYJ524303 VIF524289:VIF524303 VSB524289:VSB524303 WBX524289:WBX524303 WLT524289:WLT524303 WVP524289:WVP524303 H589825:H589839 JD589825:JD589839 SZ589825:SZ589839 ACV589825:ACV589839 AMR589825:AMR589839 AWN589825:AWN589839 BGJ589825:BGJ589839 BQF589825:BQF589839 CAB589825:CAB589839 CJX589825:CJX589839 CTT589825:CTT589839 DDP589825:DDP589839 DNL589825:DNL589839 DXH589825:DXH589839 EHD589825:EHD589839 EQZ589825:EQZ589839 FAV589825:FAV589839 FKR589825:FKR589839 FUN589825:FUN589839 GEJ589825:GEJ589839 GOF589825:GOF589839 GYB589825:GYB589839 HHX589825:HHX589839 HRT589825:HRT589839 IBP589825:IBP589839 ILL589825:ILL589839 IVH589825:IVH589839 JFD589825:JFD589839 JOZ589825:JOZ589839 JYV589825:JYV589839 KIR589825:KIR589839 KSN589825:KSN589839 LCJ589825:LCJ589839 LMF589825:LMF589839 LWB589825:LWB589839 MFX589825:MFX589839 MPT589825:MPT589839 MZP589825:MZP589839 NJL589825:NJL589839 NTH589825:NTH589839 ODD589825:ODD589839 OMZ589825:OMZ589839 OWV589825:OWV589839 PGR589825:PGR589839 PQN589825:PQN589839 QAJ589825:QAJ589839 QKF589825:QKF589839 QUB589825:QUB589839 RDX589825:RDX589839 RNT589825:RNT589839 RXP589825:RXP589839 SHL589825:SHL589839 SRH589825:SRH589839 TBD589825:TBD589839 TKZ589825:TKZ589839 TUV589825:TUV589839 UER589825:UER589839 UON589825:UON589839 UYJ589825:UYJ589839 VIF589825:VIF589839 VSB589825:VSB589839 WBX589825:WBX589839 WLT589825:WLT589839 WVP589825:WVP589839 H655361:H655375 JD655361:JD655375 SZ655361:SZ655375 ACV655361:ACV655375 AMR655361:AMR655375 AWN655361:AWN655375 BGJ655361:BGJ655375 BQF655361:BQF655375 CAB655361:CAB655375 CJX655361:CJX655375 CTT655361:CTT655375 DDP655361:DDP655375 DNL655361:DNL655375 DXH655361:DXH655375 EHD655361:EHD655375 EQZ655361:EQZ655375 FAV655361:FAV655375 FKR655361:FKR655375 FUN655361:FUN655375 GEJ655361:GEJ655375 GOF655361:GOF655375 GYB655361:GYB655375 HHX655361:HHX655375 HRT655361:HRT655375 IBP655361:IBP655375 ILL655361:ILL655375 IVH655361:IVH655375 JFD655361:JFD655375 JOZ655361:JOZ655375 JYV655361:JYV655375 KIR655361:KIR655375 KSN655361:KSN655375 LCJ655361:LCJ655375 LMF655361:LMF655375 LWB655361:LWB655375 MFX655361:MFX655375 MPT655361:MPT655375 MZP655361:MZP655375 NJL655361:NJL655375 NTH655361:NTH655375 ODD655361:ODD655375 OMZ655361:OMZ655375 OWV655361:OWV655375 PGR655361:PGR655375 PQN655361:PQN655375 QAJ655361:QAJ655375 QKF655361:QKF655375 QUB655361:QUB655375 RDX655361:RDX655375 RNT655361:RNT655375 RXP655361:RXP655375 SHL655361:SHL655375 SRH655361:SRH655375 TBD655361:TBD655375 TKZ655361:TKZ655375 TUV655361:TUV655375 UER655361:UER655375 UON655361:UON655375 UYJ655361:UYJ655375 VIF655361:VIF655375 VSB655361:VSB655375 WBX655361:WBX655375 WLT655361:WLT655375 WVP655361:WVP655375 H720897:H720911 JD720897:JD720911 SZ720897:SZ720911 ACV720897:ACV720911 AMR720897:AMR720911 AWN720897:AWN720911 BGJ720897:BGJ720911 BQF720897:BQF720911 CAB720897:CAB720911 CJX720897:CJX720911 CTT720897:CTT720911 DDP720897:DDP720911 DNL720897:DNL720911 DXH720897:DXH720911 EHD720897:EHD720911 EQZ720897:EQZ720911 FAV720897:FAV720911 FKR720897:FKR720911 FUN720897:FUN720911 GEJ720897:GEJ720911 GOF720897:GOF720911 GYB720897:GYB720911 HHX720897:HHX720911 HRT720897:HRT720911 IBP720897:IBP720911 ILL720897:ILL720911 IVH720897:IVH720911 JFD720897:JFD720911 JOZ720897:JOZ720911 JYV720897:JYV720911 KIR720897:KIR720911 KSN720897:KSN720911 LCJ720897:LCJ720911 LMF720897:LMF720911 LWB720897:LWB720911 MFX720897:MFX720911 MPT720897:MPT720911 MZP720897:MZP720911 NJL720897:NJL720911 NTH720897:NTH720911 ODD720897:ODD720911 OMZ720897:OMZ720911 OWV720897:OWV720911 PGR720897:PGR720911 PQN720897:PQN720911 QAJ720897:QAJ720911 QKF720897:QKF720911 QUB720897:QUB720911 RDX720897:RDX720911 RNT720897:RNT720911 RXP720897:RXP720911 SHL720897:SHL720911 SRH720897:SRH720911 TBD720897:TBD720911 TKZ720897:TKZ720911 TUV720897:TUV720911 UER720897:UER720911 UON720897:UON720911 UYJ720897:UYJ720911 VIF720897:VIF720911 VSB720897:VSB720911 WBX720897:WBX720911 WLT720897:WLT720911 WVP720897:WVP720911 H786433:H786447 JD786433:JD786447 SZ786433:SZ786447 ACV786433:ACV786447 AMR786433:AMR786447 AWN786433:AWN786447 BGJ786433:BGJ786447 BQF786433:BQF786447 CAB786433:CAB786447 CJX786433:CJX786447 CTT786433:CTT786447 DDP786433:DDP786447 DNL786433:DNL786447 DXH786433:DXH786447 EHD786433:EHD786447 EQZ786433:EQZ786447 FAV786433:FAV786447 FKR786433:FKR786447 FUN786433:FUN786447 GEJ786433:GEJ786447 GOF786433:GOF786447 GYB786433:GYB786447 HHX786433:HHX786447 HRT786433:HRT786447 IBP786433:IBP786447 ILL786433:ILL786447 IVH786433:IVH786447 JFD786433:JFD786447 JOZ786433:JOZ786447 JYV786433:JYV786447 KIR786433:KIR786447 KSN786433:KSN786447 LCJ786433:LCJ786447 LMF786433:LMF786447 LWB786433:LWB786447 MFX786433:MFX786447 MPT786433:MPT786447 MZP786433:MZP786447 NJL786433:NJL786447 NTH786433:NTH786447 ODD786433:ODD786447 OMZ786433:OMZ786447 OWV786433:OWV786447 PGR786433:PGR786447 PQN786433:PQN786447 QAJ786433:QAJ786447 QKF786433:QKF786447 QUB786433:QUB786447 RDX786433:RDX786447 RNT786433:RNT786447 RXP786433:RXP786447 SHL786433:SHL786447 SRH786433:SRH786447 TBD786433:TBD786447 TKZ786433:TKZ786447 TUV786433:TUV786447 UER786433:UER786447 UON786433:UON786447 UYJ786433:UYJ786447 VIF786433:VIF786447 VSB786433:VSB786447 WBX786433:WBX786447 WLT786433:WLT786447 WVP786433:WVP786447 H851969:H851983 JD851969:JD851983 SZ851969:SZ851983 ACV851969:ACV851983 AMR851969:AMR851983 AWN851969:AWN851983 BGJ851969:BGJ851983 BQF851969:BQF851983 CAB851969:CAB851983 CJX851969:CJX851983 CTT851969:CTT851983 DDP851969:DDP851983 DNL851969:DNL851983 DXH851969:DXH851983 EHD851969:EHD851983 EQZ851969:EQZ851983 FAV851969:FAV851983 FKR851969:FKR851983 FUN851969:FUN851983 GEJ851969:GEJ851983 GOF851969:GOF851983 GYB851969:GYB851983 HHX851969:HHX851983 HRT851969:HRT851983 IBP851969:IBP851983 ILL851969:ILL851983 IVH851969:IVH851983 JFD851969:JFD851983 JOZ851969:JOZ851983 JYV851969:JYV851983 KIR851969:KIR851983 KSN851969:KSN851983 LCJ851969:LCJ851983 LMF851969:LMF851983 LWB851969:LWB851983 MFX851969:MFX851983 MPT851969:MPT851983 MZP851969:MZP851983 NJL851969:NJL851983 NTH851969:NTH851983 ODD851969:ODD851983 OMZ851969:OMZ851983 OWV851969:OWV851983 PGR851969:PGR851983 PQN851969:PQN851983 QAJ851969:QAJ851983 QKF851969:QKF851983 QUB851969:QUB851983 RDX851969:RDX851983 RNT851969:RNT851983 RXP851969:RXP851983 SHL851969:SHL851983 SRH851969:SRH851983 TBD851969:TBD851983 TKZ851969:TKZ851983 TUV851969:TUV851983 UER851969:UER851983 UON851969:UON851983 UYJ851969:UYJ851983 VIF851969:VIF851983 VSB851969:VSB851983 WBX851969:WBX851983 WLT851969:WLT851983 WVP851969:WVP851983 H917505:H917519 JD917505:JD917519 SZ917505:SZ917519 ACV917505:ACV917519 AMR917505:AMR917519 AWN917505:AWN917519 BGJ917505:BGJ917519 BQF917505:BQF917519 CAB917505:CAB917519 CJX917505:CJX917519 CTT917505:CTT917519 DDP917505:DDP917519 DNL917505:DNL917519 DXH917505:DXH917519 EHD917505:EHD917519 EQZ917505:EQZ917519 FAV917505:FAV917519 FKR917505:FKR917519 FUN917505:FUN917519 GEJ917505:GEJ917519 GOF917505:GOF917519 GYB917505:GYB917519 HHX917505:HHX917519 HRT917505:HRT917519 IBP917505:IBP917519 ILL917505:ILL917519 IVH917505:IVH917519 JFD917505:JFD917519 JOZ917505:JOZ917519 JYV917505:JYV917519 KIR917505:KIR917519 KSN917505:KSN917519 LCJ917505:LCJ917519 LMF917505:LMF917519 LWB917505:LWB917519 MFX917505:MFX917519 MPT917505:MPT917519 MZP917505:MZP917519 NJL917505:NJL917519 NTH917505:NTH917519 ODD917505:ODD917519 OMZ917505:OMZ917519 OWV917505:OWV917519 PGR917505:PGR917519 PQN917505:PQN917519 QAJ917505:QAJ917519 QKF917505:QKF917519 QUB917505:QUB917519 RDX917505:RDX917519 RNT917505:RNT917519 RXP917505:RXP917519 SHL917505:SHL917519 SRH917505:SRH917519 TBD917505:TBD917519 TKZ917505:TKZ917519 TUV917505:TUV917519 UER917505:UER917519 UON917505:UON917519 UYJ917505:UYJ917519 VIF917505:VIF917519 VSB917505:VSB917519 WBX917505:WBX917519 WLT917505:WLT917519 WVP917505:WVP917519 H983041:H983055 JD983041:JD983055 SZ983041:SZ983055 ACV983041:ACV983055 AMR983041:AMR983055 AWN983041:AWN983055 BGJ983041:BGJ983055 BQF983041:BQF983055 CAB983041:CAB983055 CJX983041:CJX983055 CTT983041:CTT983055 DDP983041:DDP983055 DNL983041:DNL983055 DXH983041:DXH983055 EHD983041:EHD983055 EQZ983041:EQZ983055 FAV983041:FAV983055 FKR983041:FKR983055 FUN983041:FUN983055 GEJ983041:GEJ983055 GOF983041:GOF983055 GYB983041:GYB983055 HHX983041:HHX983055 HRT983041:HRT983055 IBP983041:IBP983055 ILL983041:ILL983055 IVH983041:IVH983055 JFD983041:JFD983055 JOZ983041:JOZ983055 JYV983041:JYV983055 KIR983041:KIR983055 KSN983041:KSN983055 LCJ983041:LCJ983055 LMF983041:LMF983055 LWB983041:LWB983055 MFX983041:MFX983055 MPT983041:MPT983055 MZP983041:MZP983055 NJL983041:NJL983055 NTH983041:NTH983055 ODD983041:ODD983055 OMZ983041:OMZ983055 OWV983041:OWV983055 PGR983041:PGR983055 PQN983041:PQN983055 QAJ983041:QAJ983055 QKF983041:QKF983055 QUB983041:QUB983055 RDX983041:RDX983055 RNT983041:RNT983055 RXP983041:RXP983055 SHL983041:SHL983055 SRH983041:SRH983055 TBD983041:TBD983055 TKZ983041:TKZ983055 TUV983041:TUV983055 UER983041:UER983055 UON983041:UON983055 UYJ983041:UYJ983055 VIF983041:VIF983055 VSB983041:VSB983055 WBX983041:WBX983055 WLT983041:WLT983055 WVP983041:WVP983055 H65607:H65617 JD65607:JD65617 SZ65607:SZ65617 ACV65607:ACV65617 AMR65607:AMR65617 AWN65607:AWN65617 BGJ65607:BGJ65617 BQF65607:BQF65617 CAB65607:CAB65617 CJX65607:CJX65617 CTT65607:CTT65617 DDP65607:DDP65617 DNL65607:DNL65617 DXH65607:DXH65617 EHD65607:EHD65617 EQZ65607:EQZ65617 FAV65607:FAV65617 FKR65607:FKR65617 FUN65607:FUN65617 GEJ65607:GEJ65617 GOF65607:GOF65617 GYB65607:GYB65617 HHX65607:HHX65617 HRT65607:HRT65617 IBP65607:IBP65617 ILL65607:ILL65617 IVH65607:IVH65617 JFD65607:JFD65617 JOZ65607:JOZ65617 JYV65607:JYV65617 KIR65607:KIR65617 KSN65607:KSN65617 LCJ65607:LCJ65617 LMF65607:LMF65617 LWB65607:LWB65617 MFX65607:MFX65617 MPT65607:MPT65617 MZP65607:MZP65617 NJL65607:NJL65617 NTH65607:NTH65617 ODD65607:ODD65617 OMZ65607:OMZ65617 OWV65607:OWV65617 PGR65607:PGR65617 PQN65607:PQN65617 QAJ65607:QAJ65617 QKF65607:QKF65617 QUB65607:QUB65617 RDX65607:RDX65617 RNT65607:RNT65617 RXP65607:RXP65617 SHL65607:SHL65617 SRH65607:SRH65617 TBD65607:TBD65617 TKZ65607:TKZ65617 TUV65607:TUV65617 UER65607:UER65617 UON65607:UON65617 UYJ65607:UYJ65617 VIF65607:VIF65617 VSB65607:VSB65617 WBX65607:WBX65617 WLT65607:WLT65617 WVP65607:WVP65617 H131143:H131153 JD131143:JD131153 SZ131143:SZ131153 ACV131143:ACV131153 AMR131143:AMR131153 AWN131143:AWN131153 BGJ131143:BGJ131153 BQF131143:BQF131153 CAB131143:CAB131153 CJX131143:CJX131153 CTT131143:CTT131153 DDP131143:DDP131153 DNL131143:DNL131153 DXH131143:DXH131153 EHD131143:EHD131153 EQZ131143:EQZ131153 FAV131143:FAV131153 FKR131143:FKR131153 FUN131143:FUN131153 GEJ131143:GEJ131153 GOF131143:GOF131153 GYB131143:GYB131153 HHX131143:HHX131153 HRT131143:HRT131153 IBP131143:IBP131153 ILL131143:ILL131153 IVH131143:IVH131153 JFD131143:JFD131153 JOZ131143:JOZ131153 JYV131143:JYV131153 KIR131143:KIR131153 KSN131143:KSN131153 LCJ131143:LCJ131153 LMF131143:LMF131153 LWB131143:LWB131153 MFX131143:MFX131153 MPT131143:MPT131153 MZP131143:MZP131153 NJL131143:NJL131153 NTH131143:NTH131153 ODD131143:ODD131153 OMZ131143:OMZ131153 OWV131143:OWV131153 PGR131143:PGR131153 PQN131143:PQN131153 QAJ131143:QAJ131153 QKF131143:QKF131153 QUB131143:QUB131153 RDX131143:RDX131153 RNT131143:RNT131153 RXP131143:RXP131153 SHL131143:SHL131153 SRH131143:SRH131153 TBD131143:TBD131153 TKZ131143:TKZ131153 TUV131143:TUV131153 UER131143:UER131153 UON131143:UON131153 UYJ131143:UYJ131153 VIF131143:VIF131153 VSB131143:VSB131153 WBX131143:WBX131153 WLT131143:WLT131153 WVP131143:WVP131153 H196679:H196689 JD196679:JD196689 SZ196679:SZ196689 ACV196679:ACV196689 AMR196679:AMR196689 AWN196679:AWN196689 BGJ196679:BGJ196689 BQF196679:BQF196689 CAB196679:CAB196689 CJX196679:CJX196689 CTT196679:CTT196689 DDP196679:DDP196689 DNL196679:DNL196689 DXH196679:DXH196689 EHD196679:EHD196689 EQZ196679:EQZ196689 FAV196679:FAV196689 FKR196679:FKR196689 FUN196679:FUN196689 GEJ196679:GEJ196689 GOF196679:GOF196689 GYB196679:GYB196689 HHX196679:HHX196689 HRT196679:HRT196689 IBP196679:IBP196689 ILL196679:ILL196689 IVH196679:IVH196689 JFD196679:JFD196689 JOZ196679:JOZ196689 JYV196679:JYV196689 KIR196679:KIR196689 KSN196679:KSN196689 LCJ196679:LCJ196689 LMF196679:LMF196689 LWB196679:LWB196689 MFX196679:MFX196689 MPT196679:MPT196689 MZP196679:MZP196689 NJL196679:NJL196689 NTH196679:NTH196689 ODD196679:ODD196689 OMZ196679:OMZ196689 OWV196679:OWV196689 PGR196679:PGR196689 PQN196679:PQN196689 QAJ196679:QAJ196689 QKF196679:QKF196689 QUB196679:QUB196689 RDX196679:RDX196689 RNT196679:RNT196689 RXP196679:RXP196689 SHL196679:SHL196689 SRH196679:SRH196689 TBD196679:TBD196689 TKZ196679:TKZ196689 TUV196679:TUV196689 UER196679:UER196689 UON196679:UON196689 UYJ196679:UYJ196689 VIF196679:VIF196689 VSB196679:VSB196689 WBX196679:WBX196689 WLT196679:WLT196689 WVP196679:WVP196689 H262215:H262225 JD262215:JD262225 SZ262215:SZ262225 ACV262215:ACV262225 AMR262215:AMR262225 AWN262215:AWN262225 BGJ262215:BGJ262225 BQF262215:BQF262225 CAB262215:CAB262225 CJX262215:CJX262225 CTT262215:CTT262225 DDP262215:DDP262225 DNL262215:DNL262225 DXH262215:DXH262225 EHD262215:EHD262225 EQZ262215:EQZ262225 FAV262215:FAV262225 FKR262215:FKR262225 FUN262215:FUN262225 GEJ262215:GEJ262225 GOF262215:GOF262225 GYB262215:GYB262225 HHX262215:HHX262225 HRT262215:HRT262225 IBP262215:IBP262225 ILL262215:ILL262225 IVH262215:IVH262225 JFD262215:JFD262225 JOZ262215:JOZ262225 JYV262215:JYV262225 KIR262215:KIR262225 KSN262215:KSN262225 LCJ262215:LCJ262225 LMF262215:LMF262225 LWB262215:LWB262225 MFX262215:MFX262225 MPT262215:MPT262225 MZP262215:MZP262225 NJL262215:NJL262225 NTH262215:NTH262225 ODD262215:ODD262225 OMZ262215:OMZ262225 OWV262215:OWV262225 PGR262215:PGR262225 PQN262215:PQN262225 QAJ262215:QAJ262225 QKF262215:QKF262225 QUB262215:QUB262225 RDX262215:RDX262225 RNT262215:RNT262225 RXP262215:RXP262225 SHL262215:SHL262225 SRH262215:SRH262225 TBD262215:TBD262225 TKZ262215:TKZ262225 TUV262215:TUV262225 UER262215:UER262225 UON262215:UON262225 UYJ262215:UYJ262225 VIF262215:VIF262225 VSB262215:VSB262225 WBX262215:WBX262225 WLT262215:WLT262225 WVP262215:WVP262225 H327751:H327761 JD327751:JD327761 SZ327751:SZ327761 ACV327751:ACV327761 AMR327751:AMR327761 AWN327751:AWN327761 BGJ327751:BGJ327761 BQF327751:BQF327761 CAB327751:CAB327761 CJX327751:CJX327761 CTT327751:CTT327761 DDP327751:DDP327761 DNL327751:DNL327761 DXH327751:DXH327761 EHD327751:EHD327761 EQZ327751:EQZ327761 FAV327751:FAV327761 FKR327751:FKR327761 FUN327751:FUN327761 GEJ327751:GEJ327761 GOF327751:GOF327761 GYB327751:GYB327761 HHX327751:HHX327761 HRT327751:HRT327761 IBP327751:IBP327761 ILL327751:ILL327761 IVH327751:IVH327761 JFD327751:JFD327761 JOZ327751:JOZ327761 JYV327751:JYV327761 KIR327751:KIR327761 KSN327751:KSN327761 LCJ327751:LCJ327761 LMF327751:LMF327761 LWB327751:LWB327761 MFX327751:MFX327761 MPT327751:MPT327761 MZP327751:MZP327761 NJL327751:NJL327761 NTH327751:NTH327761 ODD327751:ODD327761 OMZ327751:OMZ327761 OWV327751:OWV327761 PGR327751:PGR327761 PQN327751:PQN327761 QAJ327751:QAJ327761 QKF327751:QKF327761 QUB327751:QUB327761 RDX327751:RDX327761 RNT327751:RNT327761 RXP327751:RXP327761 SHL327751:SHL327761 SRH327751:SRH327761 TBD327751:TBD327761 TKZ327751:TKZ327761 TUV327751:TUV327761 UER327751:UER327761 UON327751:UON327761 UYJ327751:UYJ327761 VIF327751:VIF327761 VSB327751:VSB327761 WBX327751:WBX327761 WLT327751:WLT327761 WVP327751:WVP327761 H393287:H393297 JD393287:JD393297 SZ393287:SZ393297 ACV393287:ACV393297 AMR393287:AMR393297 AWN393287:AWN393297 BGJ393287:BGJ393297 BQF393287:BQF393297 CAB393287:CAB393297 CJX393287:CJX393297 CTT393287:CTT393297 DDP393287:DDP393297 DNL393287:DNL393297 DXH393287:DXH393297 EHD393287:EHD393297 EQZ393287:EQZ393297 FAV393287:FAV393297 FKR393287:FKR393297 FUN393287:FUN393297 GEJ393287:GEJ393297 GOF393287:GOF393297 GYB393287:GYB393297 HHX393287:HHX393297 HRT393287:HRT393297 IBP393287:IBP393297 ILL393287:ILL393297 IVH393287:IVH393297 JFD393287:JFD393297 JOZ393287:JOZ393297 JYV393287:JYV393297 KIR393287:KIR393297 KSN393287:KSN393297 LCJ393287:LCJ393297 LMF393287:LMF393297 LWB393287:LWB393297 MFX393287:MFX393297 MPT393287:MPT393297 MZP393287:MZP393297 NJL393287:NJL393297 NTH393287:NTH393297 ODD393287:ODD393297 OMZ393287:OMZ393297 OWV393287:OWV393297 PGR393287:PGR393297 PQN393287:PQN393297 QAJ393287:QAJ393297 QKF393287:QKF393297 QUB393287:QUB393297 RDX393287:RDX393297 RNT393287:RNT393297 RXP393287:RXP393297 SHL393287:SHL393297 SRH393287:SRH393297 TBD393287:TBD393297 TKZ393287:TKZ393297 TUV393287:TUV393297 UER393287:UER393297 UON393287:UON393297 UYJ393287:UYJ393297 VIF393287:VIF393297 VSB393287:VSB393297 WBX393287:WBX393297 WLT393287:WLT393297 WVP393287:WVP393297 H458823:H458833 JD458823:JD458833 SZ458823:SZ458833 ACV458823:ACV458833 AMR458823:AMR458833 AWN458823:AWN458833 BGJ458823:BGJ458833 BQF458823:BQF458833 CAB458823:CAB458833 CJX458823:CJX458833 CTT458823:CTT458833 DDP458823:DDP458833 DNL458823:DNL458833 DXH458823:DXH458833 EHD458823:EHD458833 EQZ458823:EQZ458833 FAV458823:FAV458833 FKR458823:FKR458833 FUN458823:FUN458833 GEJ458823:GEJ458833 GOF458823:GOF458833 GYB458823:GYB458833 HHX458823:HHX458833 HRT458823:HRT458833 IBP458823:IBP458833 ILL458823:ILL458833 IVH458823:IVH458833 JFD458823:JFD458833 JOZ458823:JOZ458833 JYV458823:JYV458833 KIR458823:KIR458833 KSN458823:KSN458833 LCJ458823:LCJ458833 LMF458823:LMF458833 LWB458823:LWB458833 MFX458823:MFX458833 MPT458823:MPT458833 MZP458823:MZP458833 NJL458823:NJL458833 NTH458823:NTH458833 ODD458823:ODD458833 OMZ458823:OMZ458833 OWV458823:OWV458833 PGR458823:PGR458833 PQN458823:PQN458833 QAJ458823:QAJ458833 QKF458823:QKF458833 QUB458823:QUB458833 RDX458823:RDX458833 RNT458823:RNT458833 RXP458823:RXP458833 SHL458823:SHL458833 SRH458823:SRH458833 TBD458823:TBD458833 TKZ458823:TKZ458833 TUV458823:TUV458833 UER458823:UER458833 UON458823:UON458833 UYJ458823:UYJ458833 VIF458823:VIF458833 VSB458823:VSB458833 WBX458823:WBX458833 WLT458823:WLT458833 WVP458823:WVP458833 H524359:H524369 JD524359:JD524369 SZ524359:SZ524369 ACV524359:ACV524369 AMR524359:AMR524369 AWN524359:AWN524369 BGJ524359:BGJ524369 BQF524359:BQF524369 CAB524359:CAB524369 CJX524359:CJX524369 CTT524359:CTT524369 DDP524359:DDP524369 DNL524359:DNL524369 DXH524359:DXH524369 EHD524359:EHD524369 EQZ524359:EQZ524369 FAV524359:FAV524369 FKR524359:FKR524369 FUN524359:FUN524369 GEJ524359:GEJ524369 GOF524359:GOF524369 GYB524359:GYB524369 HHX524359:HHX524369 HRT524359:HRT524369 IBP524359:IBP524369 ILL524359:ILL524369 IVH524359:IVH524369 JFD524359:JFD524369 JOZ524359:JOZ524369 JYV524359:JYV524369 KIR524359:KIR524369 KSN524359:KSN524369 LCJ524359:LCJ524369 LMF524359:LMF524369 LWB524359:LWB524369 MFX524359:MFX524369 MPT524359:MPT524369 MZP524359:MZP524369 NJL524359:NJL524369 NTH524359:NTH524369 ODD524359:ODD524369 OMZ524359:OMZ524369 OWV524359:OWV524369 PGR524359:PGR524369 PQN524359:PQN524369 QAJ524359:QAJ524369 QKF524359:QKF524369 QUB524359:QUB524369 RDX524359:RDX524369 RNT524359:RNT524369 RXP524359:RXP524369 SHL524359:SHL524369 SRH524359:SRH524369 TBD524359:TBD524369 TKZ524359:TKZ524369 TUV524359:TUV524369 UER524359:UER524369 UON524359:UON524369 UYJ524359:UYJ524369 VIF524359:VIF524369 VSB524359:VSB524369 WBX524359:WBX524369 WLT524359:WLT524369 WVP524359:WVP524369 H589895:H589905 JD589895:JD589905 SZ589895:SZ589905 ACV589895:ACV589905 AMR589895:AMR589905 AWN589895:AWN589905 BGJ589895:BGJ589905 BQF589895:BQF589905 CAB589895:CAB589905 CJX589895:CJX589905 CTT589895:CTT589905 DDP589895:DDP589905 DNL589895:DNL589905 DXH589895:DXH589905 EHD589895:EHD589905 EQZ589895:EQZ589905 FAV589895:FAV589905 FKR589895:FKR589905 FUN589895:FUN589905 GEJ589895:GEJ589905 GOF589895:GOF589905 GYB589895:GYB589905 HHX589895:HHX589905 HRT589895:HRT589905 IBP589895:IBP589905 ILL589895:ILL589905 IVH589895:IVH589905 JFD589895:JFD589905 JOZ589895:JOZ589905 JYV589895:JYV589905 KIR589895:KIR589905 KSN589895:KSN589905 LCJ589895:LCJ589905 LMF589895:LMF589905 LWB589895:LWB589905 MFX589895:MFX589905 MPT589895:MPT589905 MZP589895:MZP589905 NJL589895:NJL589905 NTH589895:NTH589905 ODD589895:ODD589905 OMZ589895:OMZ589905 OWV589895:OWV589905 PGR589895:PGR589905 PQN589895:PQN589905 QAJ589895:QAJ589905 QKF589895:QKF589905 QUB589895:QUB589905 RDX589895:RDX589905 RNT589895:RNT589905 RXP589895:RXP589905 SHL589895:SHL589905 SRH589895:SRH589905 TBD589895:TBD589905 TKZ589895:TKZ589905 TUV589895:TUV589905 UER589895:UER589905 UON589895:UON589905 UYJ589895:UYJ589905 VIF589895:VIF589905 VSB589895:VSB589905 WBX589895:WBX589905 WLT589895:WLT589905 WVP589895:WVP589905 H655431:H655441 JD655431:JD655441 SZ655431:SZ655441 ACV655431:ACV655441 AMR655431:AMR655441 AWN655431:AWN655441 BGJ655431:BGJ655441 BQF655431:BQF655441 CAB655431:CAB655441 CJX655431:CJX655441 CTT655431:CTT655441 DDP655431:DDP655441 DNL655431:DNL655441 DXH655431:DXH655441 EHD655431:EHD655441 EQZ655431:EQZ655441 FAV655431:FAV655441 FKR655431:FKR655441 FUN655431:FUN655441 GEJ655431:GEJ655441 GOF655431:GOF655441 GYB655431:GYB655441 HHX655431:HHX655441 HRT655431:HRT655441 IBP655431:IBP655441 ILL655431:ILL655441 IVH655431:IVH655441 JFD655431:JFD655441 JOZ655431:JOZ655441 JYV655431:JYV655441 KIR655431:KIR655441 KSN655431:KSN655441 LCJ655431:LCJ655441 LMF655431:LMF655441 LWB655431:LWB655441 MFX655431:MFX655441 MPT655431:MPT655441 MZP655431:MZP655441 NJL655431:NJL655441 NTH655431:NTH655441 ODD655431:ODD655441 OMZ655431:OMZ655441 OWV655431:OWV655441 PGR655431:PGR655441 PQN655431:PQN655441 QAJ655431:QAJ655441 QKF655431:QKF655441 QUB655431:QUB655441 RDX655431:RDX655441 RNT655431:RNT655441 RXP655431:RXP655441 SHL655431:SHL655441 SRH655431:SRH655441 TBD655431:TBD655441 TKZ655431:TKZ655441 TUV655431:TUV655441 UER655431:UER655441 UON655431:UON655441 UYJ655431:UYJ655441 VIF655431:VIF655441 VSB655431:VSB655441 WBX655431:WBX655441 WLT655431:WLT655441 WVP655431:WVP655441 H720967:H720977 JD720967:JD720977 SZ720967:SZ720977 ACV720967:ACV720977 AMR720967:AMR720977 AWN720967:AWN720977 BGJ720967:BGJ720977 BQF720967:BQF720977 CAB720967:CAB720977 CJX720967:CJX720977 CTT720967:CTT720977 DDP720967:DDP720977 DNL720967:DNL720977 DXH720967:DXH720977 EHD720967:EHD720977 EQZ720967:EQZ720977 FAV720967:FAV720977 FKR720967:FKR720977 FUN720967:FUN720977 GEJ720967:GEJ720977 GOF720967:GOF720977 GYB720967:GYB720977 HHX720967:HHX720977 HRT720967:HRT720977 IBP720967:IBP720977 ILL720967:ILL720977 IVH720967:IVH720977 JFD720967:JFD720977 JOZ720967:JOZ720977 JYV720967:JYV720977 KIR720967:KIR720977 KSN720967:KSN720977 LCJ720967:LCJ720977 LMF720967:LMF720977 LWB720967:LWB720977 MFX720967:MFX720977 MPT720967:MPT720977 MZP720967:MZP720977 NJL720967:NJL720977 NTH720967:NTH720977 ODD720967:ODD720977 OMZ720967:OMZ720977 OWV720967:OWV720977 PGR720967:PGR720977 PQN720967:PQN720977 QAJ720967:QAJ720977 QKF720967:QKF720977 QUB720967:QUB720977 RDX720967:RDX720977 RNT720967:RNT720977 RXP720967:RXP720977 SHL720967:SHL720977 SRH720967:SRH720977 TBD720967:TBD720977 TKZ720967:TKZ720977 TUV720967:TUV720977 UER720967:UER720977 UON720967:UON720977 UYJ720967:UYJ720977 VIF720967:VIF720977 VSB720967:VSB720977 WBX720967:WBX720977 WLT720967:WLT720977 WVP720967:WVP720977 H786503:H786513 JD786503:JD786513 SZ786503:SZ786513 ACV786503:ACV786513 AMR786503:AMR786513 AWN786503:AWN786513 BGJ786503:BGJ786513 BQF786503:BQF786513 CAB786503:CAB786513 CJX786503:CJX786513 CTT786503:CTT786513 DDP786503:DDP786513 DNL786503:DNL786513 DXH786503:DXH786513 EHD786503:EHD786513 EQZ786503:EQZ786513 FAV786503:FAV786513 FKR786503:FKR786513 FUN786503:FUN786513 GEJ786503:GEJ786513 GOF786503:GOF786513 GYB786503:GYB786513 HHX786503:HHX786513 HRT786503:HRT786513 IBP786503:IBP786513 ILL786503:ILL786513 IVH786503:IVH786513 JFD786503:JFD786513 JOZ786503:JOZ786513 JYV786503:JYV786513 KIR786503:KIR786513 KSN786503:KSN786513 LCJ786503:LCJ786513 LMF786503:LMF786513 LWB786503:LWB786513 MFX786503:MFX786513 MPT786503:MPT786513 MZP786503:MZP786513 NJL786503:NJL786513 NTH786503:NTH786513 ODD786503:ODD786513 OMZ786503:OMZ786513 OWV786503:OWV786513 PGR786503:PGR786513 PQN786503:PQN786513 QAJ786503:QAJ786513 QKF786503:QKF786513 QUB786503:QUB786513 RDX786503:RDX786513 RNT786503:RNT786513 RXP786503:RXP786513 SHL786503:SHL786513 SRH786503:SRH786513 TBD786503:TBD786513 TKZ786503:TKZ786513 TUV786503:TUV786513 UER786503:UER786513 UON786503:UON786513 UYJ786503:UYJ786513 VIF786503:VIF786513 VSB786503:VSB786513 WBX786503:WBX786513 WLT786503:WLT786513 WVP786503:WVP786513 H852039:H852049 JD852039:JD852049 SZ852039:SZ852049 ACV852039:ACV852049 AMR852039:AMR852049 AWN852039:AWN852049 BGJ852039:BGJ852049 BQF852039:BQF852049 CAB852039:CAB852049 CJX852039:CJX852049 CTT852039:CTT852049 DDP852039:DDP852049 DNL852039:DNL852049 DXH852039:DXH852049 EHD852039:EHD852049 EQZ852039:EQZ852049 FAV852039:FAV852049 FKR852039:FKR852049 FUN852039:FUN852049 GEJ852039:GEJ852049 GOF852039:GOF852049 GYB852039:GYB852049 HHX852039:HHX852049 HRT852039:HRT852049 IBP852039:IBP852049 ILL852039:ILL852049 IVH852039:IVH852049 JFD852039:JFD852049 JOZ852039:JOZ852049 JYV852039:JYV852049 KIR852039:KIR852049 KSN852039:KSN852049 LCJ852039:LCJ852049 LMF852039:LMF852049 LWB852039:LWB852049 MFX852039:MFX852049 MPT852039:MPT852049 MZP852039:MZP852049 NJL852039:NJL852049 NTH852039:NTH852049 ODD852039:ODD852049 OMZ852039:OMZ852049 OWV852039:OWV852049 PGR852039:PGR852049 PQN852039:PQN852049 QAJ852039:QAJ852049 QKF852039:QKF852049 QUB852039:QUB852049 RDX852039:RDX852049 RNT852039:RNT852049 RXP852039:RXP852049 SHL852039:SHL852049 SRH852039:SRH852049 TBD852039:TBD852049 TKZ852039:TKZ852049 TUV852039:TUV852049 UER852039:UER852049 UON852039:UON852049 UYJ852039:UYJ852049 VIF852039:VIF852049 VSB852039:VSB852049 WBX852039:WBX852049 WLT852039:WLT852049 WVP852039:WVP852049 H917575:H917585 JD917575:JD917585 SZ917575:SZ917585 ACV917575:ACV917585 AMR917575:AMR917585 AWN917575:AWN917585 BGJ917575:BGJ917585 BQF917575:BQF917585 CAB917575:CAB917585 CJX917575:CJX917585 CTT917575:CTT917585 DDP917575:DDP917585 DNL917575:DNL917585 DXH917575:DXH917585 EHD917575:EHD917585 EQZ917575:EQZ917585 FAV917575:FAV917585 FKR917575:FKR917585 FUN917575:FUN917585 GEJ917575:GEJ917585 GOF917575:GOF917585 GYB917575:GYB917585 HHX917575:HHX917585 HRT917575:HRT917585 IBP917575:IBP917585 ILL917575:ILL917585 IVH917575:IVH917585 JFD917575:JFD917585 JOZ917575:JOZ917585 JYV917575:JYV917585 KIR917575:KIR917585 KSN917575:KSN917585 LCJ917575:LCJ917585 LMF917575:LMF917585 LWB917575:LWB917585 MFX917575:MFX917585 MPT917575:MPT917585 MZP917575:MZP917585 NJL917575:NJL917585 NTH917575:NTH917585 ODD917575:ODD917585 OMZ917575:OMZ917585 OWV917575:OWV917585 PGR917575:PGR917585 PQN917575:PQN917585 QAJ917575:QAJ917585 QKF917575:QKF917585 QUB917575:QUB917585 RDX917575:RDX917585 RNT917575:RNT917585 RXP917575:RXP917585 SHL917575:SHL917585 SRH917575:SRH917585 TBD917575:TBD917585 TKZ917575:TKZ917585 TUV917575:TUV917585 UER917575:UER917585 UON917575:UON917585 UYJ917575:UYJ917585 VIF917575:VIF917585 VSB917575:VSB917585 WBX917575:WBX917585 WLT917575:WLT917585 WVP917575:WVP917585 H983111:H983121 JD983111:JD983121 SZ983111:SZ983121 ACV983111:ACV983121 AMR983111:AMR983121 AWN983111:AWN983121 BGJ983111:BGJ983121 BQF983111:BQF983121 CAB983111:CAB983121 CJX983111:CJX983121 CTT983111:CTT983121 DDP983111:DDP983121 DNL983111:DNL983121 DXH983111:DXH983121 EHD983111:EHD983121 EQZ983111:EQZ983121 FAV983111:FAV983121 FKR983111:FKR983121 FUN983111:FUN983121 GEJ983111:GEJ983121 GOF983111:GOF983121 GYB983111:GYB983121 HHX983111:HHX983121 HRT983111:HRT983121 IBP983111:IBP983121 ILL983111:ILL983121 IVH983111:IVH983121 JFD983111:JFD983121 JOZ983111:JOZ983121 JYV983111:JYV983121 KIR983111:KIR983121 KSN983111:KSN983121 LCJ983111:LCJ983121 LMF983111:LMF983121 LWB983111:LWB983121 MFX983111:MFX983121 MPT983111:MPT983121 MZP983111:MZP983121 NJL983111:NJL983121 NTH983111:NTH983121 ODD983111:ODD983121 OMZ983111:OMZ983121 OWV983111:OWV983121 PGR983111:PGR983121 PQN983111:PQN983121 QAJ983111:QAJ983121 QKF983111:QKF983121 QUB983111:QUB983121 RDX983111:RDX983121 RNT983111:RNT983121 RXP983111:RXP983121 SHL983111:SHL983121 SRH983111:SRH983121 TBD983111:TBD983121 TKZ983111:TKZ983121 TUV983111:TUV983121 UER983111:UER983121 UON983111:UON983121 UYJ983111:UYJ983121 VIF983111:VIF983121 VSB983111:VSB983121 WBX983111:WBX983121 WLT983111:WLT983121 WVP983111:WVP983121 JD10:JD25 H65579:H65600 JD65579:JD65600 SZ65579:SZ65600 ACV65579:ACV65600 AMR65579:AMR65600 AWN65579:AWN65600 BGJ65579:BGJ65600 BQF65579:BQF65600 CAB65579:CAB65600 CJX65579:CJX65600 CTT65579:CTT65600 DDP65579:DDP65600 DNL65579:DNL65600 DXH65579:DXH65600 EHD65579:EHD65600 EQZ65579:EQZ65600 FAV65579:FAV65600 FKR65579:FKR65600 FUN65579:FUN65600 GEJ65579:GEJ65600 GOF65579:GOF65600 GYB65579:GYB65600 HHX65579:HHX65600 HRT65579:HRT65600 IBP65579:IBP65600 ILL65579:ILL65600 IVH65579:IVH65600 JFD65579:JFD65600 JOZ65579:JOZ65600 JYV65579:JYV65600 KIR65579:KIR65600 KSN65579:KSN65600 LCJ65579:LCJ65600 LMF65579:LMF65600 LWB65579:LWB65600 MFX65579:MFX65600 MPT65579:MPT65600 MZP65579:MZP65600 NJL65579:NJL65600 NTH65579:NTH65600 ODD65579:ODD65600 OMZ65579:OMZ65600 OWV65579:OWV65600 PGR65579:PGR65600 PQN65579:PQN65600 QAJ65579:QAJ65600 QKF65579:QKF65600 QUB65579:QUB65600 RDX65579:RDX65600 RNT65579:RNT65600 RXP65579:RXP65600 SHL65579:SHL65600 SRH65579:SRH65600 TBD65579:TBD65600 TKZ65579:TKZ65600 TUV65579:TUV65600 UER65579:UER65600 UON65579:UON65600 UYJ65579:UYJ65600 VIF65579:VIF65600 VSB65579:VSB65600 WBX65579:WBX65600 WLT65579:WLT65600 WVP65579:WVP65600 H131115:H131136 JD131115:JD131136 SZ131115:SZ131136 ACV131115:ACV131136 AMR131115:AMR131136 AWN131115:AWN131136 BGJ131115:BGJ131136 BQF131115:BQF131136 CAB131115:CAB131136 CJX131115:CJX131136 CTT131115:CTT131136 DDP131115:DDP131136 DNL131115:DNL131136 DXH131115:DXH131136 EHD131115:EHD131136 EQZ131115:EQZ131136 FAV131115:FAV131136 FKR131115:FKR131136 FUN131115:FUN131136 GEJ131115:GEJ131136 GOF131115:GOF131136 GYB131115:GYB131136 HHX131115:HHX131136 HRT131115:HRT131136 IBP131115:IBP131136 ILL131115:ILL131136 IVH131115:IVH131136 JFD131115:JFD131136 JOZ131115:JOZ131136 JYV131115:JYV131136 KIR131115:KIR131136 KSN131115:KSN131136 LCJ131115:LCJ131136 LMF131115:LMF131136 LWB131115:LWB131136 MFX131115:MFX131136 MPT131115:MPT131136 MZP131115:MZP131136 NJL131115:NJL131136 NTH131115:NTH131136 ODD131115:ODD131136 OMZ131115:OMZ131136 OWV131115:OWV131136 PGR131115:PGR131136 PQN131115:PQN131136 QAJ131115:QAJ131136 QKF131115:QKF131136 QUB131115:QUB131136 RDX131115:RDX131136 RNT131115:RNT131136 RXP131115:RXP131136 SHL131115:SHL131136 SRH131115:SRH131136 TBD131115:TBD131136 TKZ131115:TKZ131136 TUV131115:TUV131136 UER131115:UER131136 UON131115:UON131136 UYJ131115:UYJ131136 VIF131115:VIF131136 VSB131115:VSB131136 WBX131115:WBX131136 WLT131115:WLT131136 WVP131115:WVP131136 H196651:H196672 JD196651:JD196672 SZ196651:SZ196672 ACV196651:ACV196672 AMR196651:AMR196672 AWN196651:AWN196672 BGJ196651:BGJ196672 BQF196651:BQF196672 CAB196651:CAB196672 CJX196651:CJX196672 CTT196651:CTT196672 DDP196651:DDP196672 DNL196651:DNL196672 DXH196651:DXH196672 EHD196651:EHD196672 EQZ196651:EQZ196672 FAV196651:FAV196672 FKR196651:FKR196672 FUN196651:FUN196672 GEJ196651:GEJ196672 GOF196651:GOF196672 GYB196651:GYB196672 HHX196651:HHX196672 HRT196651:HRT196672 IBP196651:IBP196672 ILL196651:ILL196672 IVH196651:IVH196672 JFD196651:JFD196672 JOZ196651:JOZ196672 JYV196651:JYV196672 KIR196651:KIR196672 KSN196651:KSN196672 LCJ196651:LCJ196672 LMF196651:LMF196672 LWB196651:LWB196672 MFX196651:MFX196672 MPT196651:MPT196672 MZP196651:MZP196672 NJL196651:NJL196672 NTH196651:NTH196672 ODD196651:ODD196672 OMZ196651:OMZ196672 OWV196651:OWV196672 PGR196651:PGR196672 PQN196651:PQN196672 QAJ196651:QAJ196672 QKF196651:QKF196672 QUB196651:QUB196672 RDX196651:RDX196672 RNT196651:RNT196672 RXP196651:RXP196672 SHL196651:SHL196672 SRH196651:SRH196672 TBD196651:TBD196672 TKZ196651:TKZ196672 TUV196651:TUV196672 UER196651:UER196672 UON196651:UON196672 UYJ196651:UYJ196672 VIF196651:VIF196672 VSB196651:VSB196672 WBX196651:WBX196672 WLT196651:WLT196672 WVP196651:WVP196672 H262187:H262208 JD262187:JD262208 SZ262187:SZ262208 ACV262187:ACV262208 AMR262187:AMR262208 AWN262187:AWN262208 BGJ262187:BGJ262208 BQF262187:BQF262208 CAB262187:CAB262208 CJX262187:CJX262208 CTT262187:CTT262208 DDP262187:DDP262208 DNL262187:DNL262208 DXH262187:DXH262208 EHD262187:EHD262208 EQZ262187:EQZ262208 FAV262187:FAV262208 FKR262187:FKR262208 FUN262187:FUN262208 GEJ262187:GEJ262208 GOF262187:GOF262208 GYB262187:GYB262208 HHX262187:HHX262208 HRT262187:HRT262208 IBP262187:IBP262208 ILL262187:ILL262208 IVH262187:IVH262208 JFD262187:JFD262208 JOZ262187:JOZ262208 JYV262187:JYV262208 KIR262187:KIR262208 KSN262187:KSN262208 LCJ262187:LCJ262208 LMF262187:LMF262208 LWB262187:LWB262208 MFX262187:MFX262208 MPT262187:MPT262208 MZP262187:MZP262208 NJL262187:NJL262208 NTH262187:NTH262208 ODD262187:ODD262208 OMZ262187:OMZ262208 OWV262187:OWV262208 PGR262187:PGR262208 PQN262187:PQN262208 QAJ262187:QAJ262208 QKF262187:QKF262208 QUB262187:QUB262208 RDX262187:RDX262208 RNT262187:RNT262208 RXP262187:RXP262208 SHL262187:SHL262208 SRH262187:SRH262208 TBD262187:TBD262208 TKZ262187:TKZ262208 TUV262187:TUV262208 UER262187:UER262208 UON262187:UON262208 UYJ262187:UYJ262208 VIF262187:VIF262208 VSB262187:VSB262208 WBX262187:WBX262208 WLT262187:WLT262208 WVP262187:WVP262208 H327723:H327744 JD327723:JD327744 SZ327723:SZ327744 ACV327723:ACV327744 AMR327723:AMR327744 AWN327723:AWN327744 BGJ327723:BGJ327744 BQF327723:BQF327744 CAB327723:CAB327744 CJX327723:CJX327744 CTT327723:CTT327744 DDP327723:DDP327744 DNL327723:DNL327744 DXH327723:DXH327744 EHD327723:EHD327744 EQZ327723:EQZ327744 FAV327723:FAV327744 FKR327723:FKR327744 FUN327723:FUN327744 GEJ327723:GEJ327744 GOF327723:GOF327744 GYB327723:GYB327744 HHX327723:HHX327744 HRT327723:HRT327744 IBP327723:IBP327744 ILL327723:ILL327744 IVH327723:IVH327744 JFD327723:JFD327744 JOZ327723:JOZ327744 JYV327723:JYV327744 KIR327723:KIR327744 KSN327723:KSN327744 LCJ327723:LCJ327744 LMF327723:LMF327744 LWB327723:LWB327744 MFX327723:MFX327744 MPT327723:MPT327744 MZP327723:MZP327744 NJL327723:NJL327744 NTH327723:NTH327744 ODD327723:ODD327744 OMZ327723:OMZ327744 OWV327723:OWV327744 PGR327723:PGR327744 PQN327723:PQN327744 QAJ327723:QAJ327744 QKF327723:QKF327744 QUB327723:QUB327744 RDX327723:RDX327744 RNT327723:RNT327744 RXP327723:RXP327744 SHL327723:SHL327744 SRH327723:SRH327744 TBD327723:TBD327744 TKZ327723:TKZ327744 TUV327723:TUV327744 UER327723:UER327744 UON327723:UON327744 UYJ327723:UYJ327744 VIF327723:VIF327744 VSB327723:VSB327744 WBX327723:WBX327744 WLT327723:WLT327744 WVP327723:WVP327744 H393259:H393280 JD393259:JD393280 SZ393259:SZ393280 ACV393259:ACV393280 AMR393259:AMR393280 AWN393259:AWN393280 BGJ393259:BGJ393280 BQF393259:BQF393280 CAB393259:CAB393280 CJX393259:CJX393280 CTT393259:CTT393280 DDP393259:DDP393280 DNL393259:DNL393280 DXH393259:DXH393280 EHD393259:EHD393280 EQZ393259:EQZ393280 FAV393259:FAV393280 FKR393259:FKR393280 FUN393259:FUN393280 GEJ393259:GEJ393280 GOF393259:GOF393280 GYB393259:GYB393280 HHX393259:HHX393280 HRT393259:HRT393280 IBP393259:IBP393280 ILL393259:ILL393280 IVH393259:IVH393280 JFD393259:JFD393280 JOZ393259:JOZ393280 JYV393259:JYV393280 KIR393259:KIR393280 KSN393259:KSN393280 LCJ393259:LCJ393280 LMF393259:LMF393280 LWB393259:LWB393280 MFX393259:MFX393280 MPT393259:MPT393280 MZP393259:MZP393280 NJL393259:NJL393280 NTH393259:NTH393280 ODD393259:ODD393280 OMZ393259:OMZ393280 OWV393259:OWV393280 PGR393259:PGR393280 PQN393259:PQN393280 QAJ393259:QAJ393280 QKF393259:QKF393280 QUB393259:QUB393280 RDX393259:RDX393280 RNT393259:RNT393280 RXP393259:RXP393280 SHL393259:SHL393280 SRH393259:SRH393280 TBD393259:TBD393280 TKZ393259:TKZ393280 TUV393259:TUV393280 UER393259:UER393280 UON393259:UON393280 UYJ393259:UYJ393280 VIF393259:VIF393280 VSB393259:VSB393280 WBX393259:WBX393280 WLT393259:WLT393280 WVP393259:WVP393280 H458795:H458816 JD458795:JD458816 SZ458795:SZ458816 ACV458795:ACV458816 AMR458795:AMR458816 AWN458795:AWN458816 BGJ458795:BGJ458816 BQF458795:BQF458816 CAB458795:CAB458816 CJX458795:CJX458816 CTT458795:CTT458816 DDP458795:DDP458816 DNL458795:DNL458816 DXH458795:DXH458816 EHD458795:EHD458816 EQZ458795:EQZ458816 FAV458795:FAV458816 FKR458795:FKR458816 FUN458795:FUN458816 GEJ458795:GEJ458816 GOF458795:GOF458816 GYB458795:GYB458816 HHX458795:HHX458816 HRT458795:HRT458816 IBP458795:IBP458816 ILL458795:ILL458816 IVH458795:IVH458816 JFD458795:JFD458816 JOZ458795:JOZ458816 JYV458795:JYV458816 KIR458795:KIR458816 KSN458795:KSN458816 LCJ458795:LCJ458816 LMF458795:LMF458816 LWB458795:LWB458816 MFX458795:MFX458816 MPT458795:MPT458816 MZP458795:MZP458816 NJL458795:NJL458816 NTH458795:NTH458816 ODD458795:ODD458816 OMZ458795:OMZ458816 OWV458795:OWV458816 PGR458795:PGR458816 PQN458795:PQN458816 QAJ458795:QAJ458816 QKF458795:QKF458816 QUB458795:QUB458816 RDX458795:RDX458816 RNT458795:RNT458816 RXP458795:RXP458816 SHL458795:SHL458816 SRH458795:SRH458816 TBD458795:TBD458816 TKZ458795:TKZ458816 TUV458795:TUV458816 UER458795:UER458816 UON458795:UON458816 UYJ458795:UYJ458816 VIF458795:VIF458816 VSB458795:VSB458816 WBX458795:WBX458816 WLT458795:WLT458816 WVP458795:WVP458816 H524331:H524352 JD524331:JD524352 SZ524331:SZ524352 ACV524331:ACV524352 AMR524331:AMR524352 AWN524331:AWN524352 BGJ524331:BGJ524352 BQF524331:BQF524352 CAB524331:CAB524352 CJX524331:CJX524352 CTT524331:CTT524352 DDP524331:DDP524352 DNL524331:DNL524352 DXH524331:DXH524352 EHD524331:EHD524352 EQZ524331:EQZ524352 FAV524331:FAV524352 FKR524331:FKR524352 FUN524331:FUN524352 GEJ524331:GEJ524352 GOF524331:GOF524352 GYB524331:GYB524352 HHX524331:HHX524352 HRT524331:HRT524352 IBP524331:IBP524352 ILL524331:ILL524352 IVH524331:IVH524352 JFD524331:JFD524352 JOZ524331:JOZ524352 JYV524331:JYV524352 KIR524331:KIR524352 KSN524331:KSN524352 LCJ524331:LCJ524352 LMF524331:LMF524352 LWB524331:LWB524352 MFX524331:MFX524352 MPT524331:MPT524352 MZP524331:MZP524352 NJL524331:NJL524352 NTH524331:NTH524352 ODD524331:ODD524352 OMZ524331:OMZ524352 OWV524331:OWV524352 PGR524331:PGR524352 PQN524331:PQN524352 QAJ524331:QAJ524352 QKF524331:QKF524352 QUB524331:QUB524352 RDX524331:RDX524352 RNT524331:RNT524352 RXP524331:RXP524352 SHL524331:SHL524352 SRH524331:SRH524352 TBD524331:TBD524352 TKZ524331:TKZ524352 TUV524331:TUV524352 UER524331:UER524352 UON524331:UON524352 UYJ524331:UYJ524352 VIF524331:VIF524352 VSB524331:VSB524352 WBX524331:WBX524352 WLT524331:WLT524352 WVP524331:WVP524352 H589867:H589888 JD589867:JD589888 SZ589867:SZ589888 ACV589867:ACV589888 AMR589867:AMR589888 AWN589867:AWN589888 BGJ589867:BGJ589888 BQF589867:BQF589888 CAB589867:CAB589888 CJX589867:CJX589888 CTT589867:CTT589888 DDP589867:DDP589888 DNL589867:DNL589888 DXH589867:DXH589888 EHD589867:EHD589888 EQZ589867:EQZ589888 FAV589867:FAV589888 FKR589867:FKR589888 FUN589867:FUN589888 GEJ589867:GEJ589888 GOF589867:GOF589888 GYB589867:GYB589888 HHX589867:HHX589888 HRT589867:HRT589888 IBP589867:IBP589888 ILL589867:ILL589888 IVH589867:IVH589888 JFD589867:JFD589888 JOZ589867:JOZ589888 JYV589867:JYV589888 KIR589867:KIR589888 KSN589867:KSN589888 LCJ589867:LCJ589888 LMF589867:LMF589888 LWB589867:LWB589888 MFX589867:MFX589888 MPT589867:MPT589888 MZP589867:MZP589888 NJL589867:NJL589888 NTH589867:NTH589888 ODD589867:ODD589888 OMZ589867:OMZ589888 OWV589867:OWV589888 PGR589867:PGR589888 PQN589867:PQN589888 QAJ589867:QAJ589888 QKF589867:QKF589888 QUB589867:QUB589888 RDX589867:RDX589888 RNT589867:RNT589888 RXP589867:RXP589888 SHL589867:SHL589888 SRH589867:SRH589888 TBD589867:TBD589888 TKZ589867:TKZ589888 TUV589867:TUV589888 UER589867:UER589888 UON589867:UON589888 UYJ589867:UYJ589888 VIF589867:VIF589888 VSB589867:VSB589888 WBX589867:WBX589888 WLT589867:WLT589888 WVP589867:WVP589888 H655403:H655424 JD655403:JD655424 SZ655403:SZ655424 ACV655403:ACV655424 AMR655403:AMR655424 AWN655403:AWN655424 BGJ655403:BGJ655424 BQF655403:BQF655424 CAB655403:CAB655424 CJX655403:CJX655424 CTT655403:CTT655424 DDP655403:DDP655424 DNL655403:DNL655424 DXH655403:DXH655424 EHD655403:EHD655424 EQZ655403:EQZ655424 FAV655403:FAV655424 FKR655403:FKR655424 FUN655403:FUN655424 GEJ655403:GEJ655424 GOF655403:GOF655424 GYB655403:GYB655424 HHX655403:HHX655424 HRT655403:HRT655424 IBP655403:IBP655424 ILL655403:ILL655424 IVH655403:IVH655424 JFD655403:JFD655424 JOZ655403:JOZ655424 JYV655403:JYV655424 KIR655403:KIR655424 KSN655403:KSN655424 LCJ655403:LCJ655424 LMF655403:LMF655424 LWB655403:LWB655424 MFX655403:MFX655424 MPT655403:MPT655424 MZP655403:MZP655424 NJL655403:NJL655424 NTH655403:NTH655424 ODD655403:ODD655424 OMZ655403:OMZ655424 OWV655403:OWV655424 PGR655403:PGR655424 PQN655403:PQN655424 QAJ655403:QAJ655424 QKF655403:QKF655424 QUB655403:QUB655424 RDX655403:RDX655424 RNT655403:RNT655424 RXP655403:RXP655424 SHL655403:SHL655424 SRH655403:SRH655424 TBD655403:TBD655424 TKZ655403:TKZ655424 TUV655403:TUV655424 UER655403:UER655424 UON655403:UON655424 UYJ655403:UYJ655424 VIF655403:VIF655424 VSB655403:VSB655424 WBX655403:WBX655424 WLT655403:WLT655424 WVP655403:WVP655424 H720939:H720960 JD720939:JD720960 SZ720939:SZ720960 ACV720939:ACV720960 AMR720939:AMR720960 AWN720939:AWN720960 BGJ720939:BGJ720960 BQF720939:BQF720960 CAB720939:CAB720960 CJX720939:CJX720960 CTT720939:CTT720960 DDP720939:DDP720960 DNL720939:DNL720960 DXH720939:DXH720960 EHD720939:EHD720960 EQZ720939:EQZ720960 FAV720939:FAV720960 FKR720939:FKR720960 FUN720939:FUN720960 GEJ720939:GEJ720960 GOF720939:GOF720960 GYB720939:GYB720960 HHX720939:HHX720960 HRT720939:HRT720960 IBP720939:IBP720960 ILL720939:ILL720960 IVH720939:IVH720960 JFD720939:JFD720960 JOZ720939:JOZ720960 JYV720939:JYV720960 KIR720939:KIR720960 KSN720939:KSN720960 LCJ720939:LCJ720960 LMF720939:LMF720960 LWB720939:LWB720960 MFX720939:MFX720960 MPT720939:MPT720960 MZP720939:MZP720960 NJL720939:NJL720960 NTH720939:NTH720960 ODD720939:ODD720960 OMZ720939:OMZ720960 OWV720939:OWV720960 PGR720939:PGR720960 PQN720939:PQN720960 QAJ720939:QAJ720960 QKF720939:QKF720960 QUB720939:QUB720960 RDX720939:RDX720960 RNT720939:RNT720960 RXP720939:RXP720960 SHL720939:SHL720960 SRH720939:SRH720960 TBD720939:TBD720960 TKZ720939:TKZ720960 TUV720939:TUV720960 UER720939:UER720960 UON720939:UON720960 UYJ720939:UYJ720960 VIF720939:VIF720960 VSB720939:VSB720960 WBX720939:WBX720960 WLT720939:WLT720960 WVP720939:WVP720960 H786475:H786496 JD786475:JD786496 SZ786475:SZ786496 ACV786475:ACV786496 AMR786475:AMR786496 AWN786475:AWN786496 BGJ786475:BGJ786496 BQF786475:BQF786496 CAB786475:CAB786496 CJX786475:CJX786496 CTT786475:CTT786496 DDP786475:DDP786496 DNL786475:DNL786496 DXH786475:DXH786496 EHD786475:EHD786496 EQZ786475:EQZ786496 FAV786475:FAV786496 FKR786475:FKR786496 FUN786475:FUN786496 GEJ786475:GEJ786496 GOF786475:GOF786496 GYB786475:GYB786496 HHX786475:HHX786496 HRT786475:HRT786496 IBP786475:IBP786496 ILL786475:ILL786496 IVH786475:IVH786496 JFD786475:JFD786496 JOZ786475:JOZ786496 JYV786475:JYV786496 KIR786475:KIR786496 KSN786475:KSN786496 LCJ786475:LCJ786496 LMF786475:LMF786496 LWB786475:LWB786496 MFX786475:MFX786496 MPT786475:MPT786496 MZP786475:MZP786496 NJL786475:NJL786496 NTH786475:NTH786496 ODD786475:ODD786496 OMZ786475:OMZ786496 OWV786475:OWV786496 PGR786475:PGR786496 PQN786475:PQN786496 QAJ786475:QAJ786496 QKF786475:QKF786496 QUB786475:QUB786496 RDX786475:RDX786496 RNT786475:RNT786496 RXP786475:RXP786496 SHL786475:SHL786496 SRH786475:SRH786496 TBD786475:TBD786496 TKZ786475:TKZ786496 TUV786475:TUV786496 UER786475:UER786496 UON786475:UON786496 UYJ786475:UYJ786496 VIF786475:VIF786496 VSB786475:VSB786496 WBX786475:WBX786496 WLT786475:WLT786496 WVP786475:WVP786496 H852011:H852032 JD852011:JD852032 SZ852011:SZ852032 ACV852011:ACV852032 AMR852011:AMR852032 AWN852011:AWN852032 BGJ852011:BGJ852032 BQF852011:BQF852032 CAB852011:CAB852032 CJX852011:CJX852032 CTT852011:CTT852032 DDP852011:DDP852032 DNL852011:DNL852032 DXH852011:DXH852032 EHD852011:EHD852032 EQZ852011:EQZ852032 FAV852011:FAV852032 FKR852011:FKR852032 FUN852011:FUN852032 GEJ852011:GEJ852032 GOF852011:GOF852032 GYB852011:GYB852032 HHX852011:HHX852032 HRT852011:HRT852032 IBP852011:IBP852032 ILL852011:ILL852032 IVH852011:IVH852032 JFD852011:JFD852032 JOZ852011:JOZ852032 JYV852011:JYV852032 KIR852011:KIR852032 KSN852011:KSN852032 LCJ852011:LCJ852032 LMF852011:LMF852032 LWB852011:LWB852032 MFX852011:MFX852032 MPT852011:MPT852032 MZP852011:MZP852032 NJL852011:NJL852032 NTH852011:NTH852032 ODD852011:ODD852032 OMZ852011:OMZ852032 OWV852011:OWV852032 PGR852011:PGR852032 PQN852011:PQN852032 QAJ852011:QAJ852032 QKF852011:QKF852032 QUB852011:QUB852032 RDX852011:RDX852032 RNT852011:RNT852032 RXP852011:RXP852032 SHL852011:SHL852032 SRH852011:SRH852032 TBD852011:TBD852032 TKZ852011:TKZ852032 TUV852011:TUV852032 UER852011:UER852032 UON852011:UON852032 UYJ852011:UYJ852032 VIF852011:VIF852032 VSB852011:VSB852032 WBX852011:WBX852032 WLT852011:WLT852032 WVP852011:WVP852032 H917547:H917568 JD917547:JD917568 SZ917547:SZ917568 ACV917547:ACV917568 AMR917547:AMR917568 AWN917547:AWN917568 BGJ917547:BGJ917568 BQF917547:BQF917568 CAB917547:CAB917568 CJX917547:CJX917568 CTT917547:CTT917568 DDP917547:DDP917568 DNL917547:DNL917568 DXH917547:DXH917568 EHD917547:EHD917568 EQZ917547:EQZ917568 FAV917547:FAV917568 FKR917547:FKR917568 FUN917547:FUN917568 GEJ917547:GEJ917568 GOF917547:GOF917568 GYB917547:GYB917568 HHX917547:HHX917568 HRT917547:HRT917568 IBP917547:IBP917568 ILL917547:ILL917568 IVH917547:IVH917568 JFD917547:JFD917568 JOZ917547:JOZ917568 JYV917547:JYV917568 KIR917547:KIR917568 KSN917547:KSN917568 LCJ917547:LCJ917568 LMF917547:LMF917568 LWB917547:LWB917568 MFX917547:MFX917568 MPT917547:MPT917568 MZP917547:MZP917568 NJL917547:NJL917568 NTH917547:NTH917568 ODD917547:ODD917568 OMZ917547:OMZ917568 OWV917547:OWV917568 PGR917547:PGR917568 PQN917547:PQN917568 QAJ917547:QAJ917568 QKF917547:QKF917568 QUB917547:QUB917568 RDX917547:RDX917568 RNT917547:RNT917568 RXP917547:RXP917568 SHL917547:SHL917568 SRH917547:SRH917568 TBD917547:TBD917568 TKZ917547:TKZ917568 TUV917547:TUV917568 UER917547:UER917568 UON917547:UON917568 UYJ917547:UYJ917568 VIF917547:VIF917568 VSB917547:VSB917568 WBX917547:WBX917568 WLT917547:WLT917568 WVP917547:WVP917568 H983083:H983104 JD983083:JD983104 SZ983083:SZ983104 ACV983083:ACV983104 AMR983083:AMR983104 AWN983083:AWN983104 BGJ983083:BGJ983104 BQF983083:BQF983104 CAB983083:CAB983104 CJX983083:CJX983104 CTT983083:CTT983104 DDP983083:DDP983104 DNL983083:DNL983104 DXH983083:DXH983104 EHD983083:EHD983104 EQZ983083:EQZ983104 FAV983083:FAV983104 FKR983083:FKR983104 FUN983083:FUN983104 GEJ983083:GEJ983104 GOF983083:GOF983104 GYB983083:GYB983104 HHX983083:HHX983104 HRT983083:HRT983104 IBP983083:IBP983104 ILL983083:ILL983104 IVH983083:IVH983104 JFD983083:JFD983104 JOZ983083:JOZ983104 JYV983083:JYV983104 KIR983083:KIR983104 KSN983083:KSN983104 LCJ983083:LCJ983104 LMF983083:LMF983104 LWB983083:LWB983104 MFX983083:MFX983104 MPT983083:MPT983104 MZP983083:MZP983104 NJL983083:NJL983104 NTH983083:NTH983104 ODD983083:ODD983104 OMZ983083:OMZ983104 OWV983083:OWV983104 PGR983083:PGR983104 PQN983083:PQN983104 QAJ983083:QAJ983104 QKF983083:QKF983104 QUB983083:QUB983104 RDX983083:RDX983104 RNT983083:RNT983104 RXP983083:RXP983104 SHL983083:SHL983104 SRH983083:SRH983104 TBD983083:TBD983104 TKZ983083:TKZ983104 TUV983083:TUV983104 UER983083:UER983104 UON983083:UON983104 UYJ983083:UYJ983104 VIF983083:VIF983104 VSB983083:VSB983104 WBX983083:WBX983104 WLT983083:WLT983104 WVP983083:WVP983104 H37:H43 H65557:H65572 JD65557:JD65572 SZ65557:SZ65572 ACV65557:ACV65572 AMR65557:AMR65572 AWN65557:AWN65572 BGJ65557:BGJ65572 BQF65557:BQF65572 CAB65557:CAB65572 CJX65557:CJX65572 CTT65557:CTT65572 DDP65557:DDP65572 DNL65557:DNL65572 DXH65557:DXH65572 EHD65557:EHD65572 EQZ65557:EQZ65572 FAV65557:FAV65572 FKR65557:FKR65572 FUN65557:FUN65572 GEJ65557:GEJ65572 GOF65557:GOF65572 GYB65557:GYB65572 HHX65557:HHX65572 HRT65557:HRT65572 IBP65557:IBP65572 ILL65557:ILL65572 IVH65557:IVH65572 JFD65557:JFD65572 JOZ65557:JOZ65572 JYV65557:JYV65572 KIR65557:KIR65572 KSN65557:KSN65572 LCJ65557:LCJ65572 LMF65557:LMF65572 LWB65557:LWB65572 MFX65557:MFX65572 MPT65557:MPT65572 MZP65557:MZP65572 NJL65557:NJL65572 NTH65557:NTH65572 ODD65557:ODD65572 OMZ65557:OMZ65572 OWV65557:OWV65572 PGR65557:PGR65572 PQN65557:PQN65572 QAJ65557:QAJ65572 QKF65557:QKF65572 QUB65557:QUB65572 RDX65557:RDX65572 RNT65557:RNT65572 RXP65557:RXP65572 SHL65557:SHL65572 SRH65557:SRH65572 TBD65557:TBD65572 TKZ65557:TKZ65572 TUV65557:TUV65572 UER65557:UER65572 UON65557:UON65572 UYJ65557:UYJ65572 VIF65557:VIF65572 VSB65557:VSB65572 WBX65557:WBX65572 WLT65557:WLT65572 WVP65557:WVP65572 H131093:H131108 JD131093:JD131108 SZ131093:SZ131108 ACV131093:ACV131108 AMR131093:AMR131108 AWN131093:AWN131108 BGJ131093:BGJ131108 BQF131093:BQF131108 CAB131093:CAB131108 CJX131093:CJX131108 CTT131093:CTT131108 DDP131093:DDP131108 DNL131093:DNL131108 DXH131093:DXH131108 EHD131093:EHD131108 EQZ131093:EQZ131108 FAV131093:FAV131108 FKR131093:FKR131108 FUN131093:FUN131108 GEJ131093:GEJ131108 GOF131093:GOF131108 GYB131093:GYB131108 HHX131093:HHX131108 HRT131093:HRT131108 IBP131093:IBP131108 ILL131093:ILL131108 IVH131093:IVH131108 JFD131093:JFD131108 JOZ131093:JOZ131108 JYV131093:JYV131108 KIR131093:KIR131108 KSN131093:KSN131108 LCJ131093:LCJ131108 LMF131093:LMF131108 LWB131093:LWB131108 MFX131093:MFX131108 MPT131093:MPT131108 MZP131093:MZP131108 NJL131093:NJL131108 NTH131093:NTH131108 ODD131093:ODD131108 OMZ131093:OMZ131108 OWV131093:OWV131108 PGR131093:PGR131108 PQN131093:PQN131108 QAJ131093:QAJ131108 QKF131093:QKF131108 QUB131093:QUB131108 RDX131093:RDX131108 RNT131093:RNT131108 RXP131093:RXP131108 SHL131093:SHL131108 SRH131093:SRH131108 TBD131093:TBD131108 TKZ131093:TKZ131108 TUV131093:TUV131108 UER131093:UER131108 UON131093:UON131108 UYJ131093:UYJ131108 VIF131093:VIF131108 VSB131093:VSB131108 WBX131093:WBX131108 WLT131093:WLT131108 WVP131093:WVP131108 H196629:H196644 JD196629:JD196644 SZ196629:SZ196644 ACV196629:ACV196644 AMR196629:AMR196644 AWN196629:AWN196644 BGJ196629:BGJ196644 BQF196629:BQF196644 CAB196629:CAB196644 CJX196629:CJX196644 CTT196629:CTT196644 DDP196629:DDP196644 DNL196629:DNL196644 DXH196629:DXH196644 EHD196629:EHD196644 EQZ196629:EQZ196644 FAV196629:FAV196644 FKR196629:FKR196644 FUN196629:FUN196644 GEJ196629:GEJ196644 GOF196629:GOF196644 GYB196629:GYB196644 HHX196629:HHX196644 HRT196629:HRT196644 IBP196629:IBP196644 ILL196629:ILL196644 IVH196629:IVH196644 JFD196629:JFD196644 JOZ196629:JOZ196644 JYV196629:JYV196644 KIR196629:KIR196644 KSN196629:KSN196644 LCJ196629:LCJ196644 LMF196629:LMF196644 LWB196629:LWB196644 MFX196629:MFX196644 MPT196629:MPT196644 MZP196629:MZP196644 NJL196629:NJL196644 NTH196629:NTH196644 ODD196629:ODD196644 OMZ196629:OMZ196644 OWV196629:OWV196644 PGR196629:PGR196644 PQN196629:PQN196644 QAJ196629:QAJ196644 QKF196629:QKF196644 QUB196629:QUB196644 RDX196629:RDX196644 RNT196629:RNT196644 RXP196629:RXP196644 SHL196629:SHL196644 SRH196629:SRH196644 TBD196629:TBD196644 TKZ196629:TKZ196644 TUV196629:TUV196644 UER196629:UER196644 UON196629:UON196644 UYJ196629:UYJ196644 VIF196629:VIF196644 VSB196629:VSB196644 WBX196629:WBX196644 WLT196629:WLT196644 WVP196629:WVP196644 H262165:H262180 JD262165:JD262180 SZ262165:SZ262180 ACV262165:ACV262180 AMR262165:AMR262180 AWN262165:AWN262180 BGJ262165:BGJ262180 BQF262165:BQF262180 CAB262165:CAB262180 CJX262165:CJX262180 CTT262165:CTT262180 DDP262165:DDP262180 DNL262165:DNL262180 DXH262165:DXH262180 EHD262165:EHD262180 EQZ262165:EQZ262180 FAV262165:FAV262180 FKR262165:FKR262180 FUN262165:FUN262180 GEJ262165:GEJ262180 GOF262165:GOF262180 GYB262165:GYB262180 HHX262165:HHX262180 HRT262165:HRT262180 IBP262165:IBP262180 ILL262165:ILL262180 IVH262165:IVH262180 JFD262165:JFD262180 JOZ262165:JOZ262180 JYV262165:JYV262180 KIR262165:KIR262180 KSN262165:KSN262180 LCJ262165:LCJ262180 LMF262165:LMF262180 LWB262165:LWB262180 MFX262165:MFX262180 MPT262165:MPT262180 MZP262165:MZP262180 NJL262165:NJL262180 NTH262165:NTH262180 ODD262165:ODD262180 OMZ262165:OMZ262180 OWV262165:OWV262180 PGR262165:PGR262180 PQN262165:PQN262180 QAJ262165:QAJ262180 QKF262165:QKF262180 QUB262165:QUB262180 RDX262165:RDX262180 RNT262165:RNT262180 RXP262165:RXP262180 SHL262165:SHL262180 SRH262165:SRH262180 TBD262165:TBD262180 TKZ262165:TKZ262180 TUV262165:TUV262180 UER262165:UER262180 UON262165:UON262180 UYJ262165:UYJ262180 VIF262165:VIF262180 VSB262165:VSB262180 WBX262165:WBX262180 WLT262165:WLT262180 WVP262165:WVP262180 H327701:H327716 JD327701:JD327716 SZ327701:SZ327716 ACV327701:ACV327716 AMR327701:AMR327716 AWN327701:AWN327716 BGJ327701:BGJ327716 BQF327701:BQF327716 CAB327701:CAB327716 CJX327701:CJX327716 CTT327701:CTT327716 DDP327701:DDP327716 DNL327701:DNL327716 DXH327701:DXH327716 EHD327701:EHD327716 EQZ327701:EQZ327716 FAV327701:FAV327716 FKR327701:FKR327716 FUN327701:FUN327716 GEJ327701:GEJ327716 GOF327701:GOF327716 GYB327701:GYB327716 HHX327701:HHX327716 HRT327701:HRT327716 IBP327701:IBP327716 ILL327701:ILL327716 IVH327701:IVH327716 JFD327701:JFD327716 JOZ327701:JOZ327716 JYV327701:JYV327716 KIR327701:KIR327716 KSN327701:KSN327716 LCJ327701:LCJ327716 LMF327701:LMF327716 LWB327701:LWB327716 MFX327701:MFX327716 MPT327701:MPT327716 MZP327701:MZP327716 NJL327701:NJL327716 NTH327701:NTH327716 ODD327701:ODD327716 OMZ327701:OMZ327716 OWV327701:OWV327716 PGR327701:PGR327716 PQN327701:PQN327716 QAJ327701:QAJ327716 QKF327701:QKF327716 QUB327701:QUB327716 RDX327701:RDX327716 RNT327701:RNT327716 RXP327701:RXP327716 SHL327701:SHL327716 SRH327701:SRH327716 TBD327701:TBD327716 TKZ327701:TKZ327716 TUV327701:TUV327716 UER327701:UER327716 UON327701:UON327716 UYJ327701:UYJ327716 VIF327701:VIF327716 VSB327701:VSB327716 WBX327701:WBX327716 WLT327701:WLT327716 WVP327701:WVP327716 H393237:H393252 JD393237:JD393252 SZ393237:SZ393252 ACV393237:ACV393252 AMR393237:AMR393252 AWN393237:AWN393252 BGJ393237:BGJ393252 BQF393237:BQF393252 CAB393237:CAB393252 CJX393237:CJX393252 CTT393237:CTT393252 DDP393237:DDP393252 DNL393237:DNL393252 DXH393237:DXH393252 EHD393237:EHD393252 EQZ393237:EQZ393252 FAV393237:FAV393252 FKR393237:FKR393252 FUN393237:FUN393252 GEJ393237:GEJ393252 GOF393237:GOF393252 GYB393237:GYB393252 HHX393237:HHX393252 HRT393237:HRT393252 IBP393237:IBP393252 ILL393237:ILL393252 IVH393237:IVH393252 JFD393237:JFD393252 JOZ393237:JOZ393252 JYV393237:JYV393252 KIR393237:KIR393252 KSN393237:KSN393252 LCJ393237:LCJ393252 LMF393237:LMF393252 LWB393237:LWB393252 MFX393237:MFX393252 MPT393237:MPT393252 MZP393237:MZP393252 NJL393237:NJL393252 NTH393237:NTH393252 ODD393237:ODD393252 OMZ393237:OMZ393252 OWV393237:OWV393252 PGR393237:PGR393252 PQN393237:PQN393252 QAJ393237:QAJ393252 QKF393237:QKF393252 QUB393237:QUB393252 RDX393237:RDX393252 RNT393237:RNT393252 RXP393237:RXP393252 SHL393237:SHL393252 SRH393237:SRH393252 TBD393237:TBD393252 TKZ393237:TKZ393252 TUV393237:TUV393252 UER393237:UER393252 UON393237:UON393252 UYJ393237:UYJ393252 VIF393237:VIF393252 VSB393237:VSB393252 WBX393237:WBX393252 WLT393237:WLT393252 WVP393237:WVP393252 H458773:H458788 JD458773:JD458788 SZ458773:SZ458788 ACV458773:ACV458788 AMR458773:AMR458788 AWN458773:AWN458788 BGJ458773:BGJ458788 BQF458773:BQF458788 CAB458773:CAB458788 CJX458773:CJX458788 CTT458773:CTT458788 DDP458773:DDP458788 DNL458773:DNL458788 DXH458773:DXH458788 EHD458773:EHD458788 EQZ458773:EQZ458788 FAV458773:FAV458788 FKR458773:FKR458788 FUN458773:FUN458788 GEJ458773:GEJ458788 GOF458773:GOF458788 GYB458773:GYB458788 HHX458773:HHX458788 HRT458773:HRT458788 IBP458773:IBP458788 ILL458773:ILL458788 IVH458773:IVH458788 JFD458773:JFD458788 JOZ458773:JOZ458788 JYV458773:JYV458788 KIR458773:KIR458788 KSN458773:KSN458788 LCJ458773:LCJ458788 LMF458773:LMF458788 LWB458773:LWB458788 MFX458773:MFX458788 MPT458773:MPT458788 MZP458773:MZP458788 NJL458773:NJL458788 NTH458773:NTH458788 ODD458773:ODD458788 OMZ458773:OMZ458788 OWV458773:OWV458788 PGR458773:PGR458788 PQN458773:PQN458788 QAJ458773:QAJ458788 QKF458773:QKF458788 QUB458773:QUB458788 RDX458773:RDX458788 RNT458773:RNT458788 RXP458773:RXP458788 SHL458773:SHL458788 SRH458773:SRH458788 TBD458773:TBD458788 TKZ458773:TKZ458788 TUV458773:TUV458788 UER458773:UER458788 UON458773:UON458788 UYJ458773:UYJ458788 VIF458773:VIF458788 VSB458773:VSB458788 WBX458773:WBX458788 WLT458773:WLT458788 WVP458773:WVP458788 H524309:H524324 JD524309:JD524324 SZ524309:SZ524324 ACV524309:ACV524324 AMR524309:AMR524324 AWN524309:AWN524324 BGJ524309:BGJ524324 BQF524309:BQF524324 CAB524309:CAB524324 CJX524309:CJX524324 CTT524309:CTT524324 DDP524309:DDP524324 DNL524309:DNL524324 DXH524309:DXH524324 EHD524309:EHD524324 EQZ524309:EQZ524324 FAV524309:FAV524324 FKR524309:FKR524324 FUN524309:FUN524324 GEJ524309:GEJ524324 GOF524309:GOF524324 GYB524309:GYB524324 HHX524309:HHX524324 HRT524309:HRT524324 IBP524309:IBP524324 ILL524309:ILL524324 IVH524309:IVH524324 JFD524309:JFD524324 JOZ524309:JOZ524324 JYV524309:JYV524324 KIR524309:KIR524324 KSN524309:KSN524324 LCJ524309:LCJ524324 LMF524309:LMF524324 LWB524309:LWB524324 MFX524309:MFX524324 MPT524309:MPT524324 MZP524309:MZP524324 NJL524309:NJL524324 NTH524309:NTH524324 ODD524309:ODD524324 OMZ524309:OMZ524324 OWV524309:OWV524324 PGR524309:PGR524324 PQN524309:PQN524324 QAJ524309:QAJ524324 QKF524309:QKF524324 QUB524309:QUB524324 RDX524309:RDX524324 RNT524309:RNT524324 RXP524309:RXP524324 SHL524309:SHL524324 SRH524309:SRH524324 TBD524309:TBD524324 TKZ524309:TKZ524324 TUV524309:TUV524324 UER524309:UER524324 UON524309:UON524324 UYJ524309:UYJ524324 VIF524309:VIF524324 VSB524309:VSB524324 WBX524309:WBX524324 WLT524309:WLT524324 WVP524309:WVP524324 H589845:H589860 JD589845:JD589860 SZ589845:SZ589860 ACV589845:ACV589860 AMR589845:AMR589860 AWN589845:AWN589860 BGJ589845:BGJ589860 BQF589845:BQF589860 CAB589845:CAB589860 CJX589845:CJX589860 CTT589845:CTT589860 DDP589845:DDP589860 DNL589845:DNL589860 DXH589845:DXH589860 EHD589845:EHD589860 EQZ589845:EQZ589860 FAV589845:FAV589860 FKR589845:FKR589860 FUN589845:FUN589860 GEJ589845:GEJ589860 GOF589845:GOF589860 GYB589845:GYB589860 HHX589845:HHX589860 HRT589845:HRT589860 IBP589845:IBP589860 ILL589845:ILL589860 IVH589845:IVH589860 JFD589845:JFD589860 JOZ589845:JOZ589860 JYV589845:JYV589860 KIR589845:KIR589860 KSN589845:KSN589860 LCJ589845:LCJ589860 LMF589845:LMF589860 LWB589845:LWB589860 MFX589845:MFX589860 MPT589845:MPT589860 MZP589845:MZP589860 NJL589845:NJL589860 NTH589845:NTH589860 ODD589845:ODD589860 OMZ589845:OMZ589860 OWV589845:OWV589860 PGR589845:PGR589860 PQN589845:PQN589860 QAJ589845:QAJ589860 QKF589845:QKF589860 QUB589845:QUB589860 RDX589845:RDX589860 RNT589845:RNT589860 RXP589845:RXP589860 SHL589845:SHL589860 SRH589845:SRH589860 TBD589845:TBD589860 TKZ589845:TKZ589860 TUV589845:TUV589860 UER589845:UER589860 UON589845:UON589860 UYJ589845:UYJ589860 VIF589845:VIF589860 VSB589845:VSB589860 WBX589845:WBX589860 WLT589845:WLT589860 WVP589845:WVP589860 H655381:H655396 JD655381:JD655396 SZ655381:SZ655396 ACV655381:ACV655396 AMR655381:AMR655396 AWN655381:AWN655396 BGJ655381:BGJ655396 BQF655381:BQF655396 CAB655381:CAB655396 CJX655381:CJX655396 CTT655381:CTT655396 DDP655381:DDP655396 DNL655381:DNL655396 DXH655381:DXH655396 EHD655381:EHD655396 EQZ655381:EQZ655396 FAV655381:FAV655396 FKR655381:FKR655396 FUN655381:FUN655396 GEJ655381:GEJ655396 GOF655381:GOF655396 GYB655381:GYB655396 HHX655381:HHX655396 HRT655381:HRT655396 IBP655381:IBP655396 ILL655381:ILL655396 IVH655381:IVH655396 JFD655381:JFD655396 JOZ655381:JOZ655396 JYV655381:JYV655396 KIR655381:KIR655396 KSN655381:KSN655396 LCJ655381:LCJ655396 LMF655381:LMF655396 LWB655381:LWB655396 MFX655381:MFX655396 MPT655381:MPT655396 MZP655381:MZP655396 NJL655381:NJL655396 NTH655381:NTH655396 ODD655381:ODD655396 OMZ655381:OMZ655396 OWV655381:OWV655396 PGR655381:PGR655396 PQN655381:PQN655396 QAJ655381:QAJ655396 QKF655381:QKF655396 QUB655381:QUB655396 RDX655381:RDX655396 RNT655381:RNT655396 RXP655381:RXP655396 SHL655381:SHL655396 SRH655381:SRH655396 TBD655381:TBD655396 TKZ655381:TKZ655396 TUV655381:TUV655396 UER655381:UER655396 UON655381:UON655396 UYJ655381:UYJ655396 VIF655381:VIF655396 VSB655381:VSB655396 WBX655381:WBX655396 WLT655381:WLT655396 WVP655381:WVP655396 H720917:H720932 JD720917:JD720932 SZ720917:SZ720932 ACV720917:ACV720932 AMR720917:AMR720932 AWN720917:AWN720932 BGJ720917:BGJ720932 BQF720917:BQF720932 CAB720917:CAB720932 CJX720917:CJX720932 CTT720917:CTT720932 DDP720917:DDP720932 DNL720917:DNL720932 DXH720917:DXH720932 EHD720917:EHD720932 EQZ720917:EQZ720932 FAV720917:FAV720932 FKR720917:FKR720932 FUN720917:FUN720932 GEJ720917:GEJ720932 GOF720917:GOF720932 GYB720917:GYB720932 HHX720917:HHX720932 HRT720917:HRT720932 IBP720917:IBP720932 ILL720917:ILL720932 IVH720917:IVH720932 JFD720917:JFD720932 JOZ720917:JOZ720932 JYV720917:JYV720932 KIR720917:KIR720932 KSN720917:KSN720932 LCJ720917:LCJ720932 LMF720917:LMF720932 LWB720917:LWB720932 MFX720917:MFX720932 MPT720917:MPT720932 MZP720917:MZP720932 NJL720917:NJL720932 NTH720917:NTH720932 ODD720917:ODD720932 OMZ720917:OMZ720932 OWV720917:OWV720932 PGR720917:PGR720932 PQN720917:PQN720932 QAJ720917:QAJ720932 QKF720917:QKF720932 QUB720917:QUB720932 RDX720917:RDX720932 RNT720917:RNT720932 RXP720917:RXP720932 SHL720917:SHL720932 SRH720917:SRH720932 TBD720917:TBD720932 TKZ720917:TKZ720932 TUV720917:TUV720932 UER720917:UER720932 UON720917:UON720932 UYJ720917:UYJ720932 VIF720917:VIF720932 VSB720917:VSB720932 WBX720917:WBX720932 WLT720917:WLT720932 WVP720917:WVP720932 H786453:H786468 JD786453:JD786468 SZ786453:SZ786468 ACV786453:ACV786468 AMR786453:AMR786468 AWN786453:AWN786468 BGJ786453:BGJ786468 BQF786453:BQF786468 CAB786453:CAB786468 CJX786453:CJX786468 CTT786453:CTT786468 DDP786453:DDP786468 DNL786453:DNL786468 DXH786453:DXH786468 EHD786453:EHD786468 EQZ786453:EQZ786468 FAV786453:FAV786468 FKR786453:FKR786468 FUN786453:FUN786468 GEJ786453:GEJ786468 GOF786453:GOF786468 GYB786453:GYB786468 HHX786453:HHX786468 HRT786453:HRT786468 IBP786453:IBP786468 ILL786453:ILL786468 IVH786453:IVH786468 JFD786453:JFD786468 JOZ786453:JOZ786468 JYV786453:JYV786468 KIR786453:KIR786468 KSN786453:KSN786468 LCJ786453:LCJ786468 LMF786453:LMF786468 LWB786453:LWB786468 MFX786453:MFX786468 MPT786453:MPT786468 MZP786453:MZP786468 NJL786453:NJL786468 NTH786453:NTH786468 ODD786453:ODD786468 OMZ786453:OMZ786468 OWV786453:OWV786468 PGR786453:PGR786468 PQN786453:PQN786468 QAJ786453:QAJ786468 QKF786453:QKF786468 QUB786453:QUB786468 RDX786453:RDX786468 RNT786453:RNT786468 RXP786453:RXP786468 SHL786453:SHL786468 SRH786453:SRH786468 TBD786453:TBD786468 TKZ786453:TKZ786468 TUV786453:TUV786468 UER786453:UER786468 UON786453:UON786468 UYJ786453:UYJ786468 VIF786453:VIF786468 VSB786453:VSB786468 WBX786453:WBX786468 WLT786453:WLT786468 WVP786453:WVP786468 H851989:H852004 JD851989:JD852004 SZ851989:SZ852004 ACV851989:ACV852004 AMR851989:AMR852004 AWN851989:AWN852004 BGJ851989:BGJ852004 BQF851989:BQF852004 CAB851989:CAB852004 CJX851989:CJX852004 CTT851989:CTT852004 DDP851989:DDP852004 DNL851989:DNL852004 DXH851989:DXH852004 EHD851989:EHD852004 EQZ851989:EQZ852004 FAV851989:FAV852004 FKR851989:FKR852004 FUN851989:FUN852004 GEJ851989:GEJ852004 GOF851989:GOF852004 GYB851989:GYB852004 HHX851989:HHX852004 HRT851989:HRT852004 IBP851989:IBP852004 ILL851989:ILL852004 IVH851989:IVH852004 JFD851989:JFD852004 JOZ851989:JOZ852004 JYV851989:JYV852004 KIR851989:KIR852004 KSN851989:KSN852004 LCJ851989:LCJ852004 LMF851989:LMF852004 LWB851989:LWB852004 MFX851989:MFX852004 MPT851989:MPT852004 MZP851989:MZP852004 NJL851989:NJL852004 NTH851989:NTH852004 ODD851989:ODD852004 OMZ851989:OMZ852004 OWV851989:OWV852004 PGR851989:PGR852004 PQN851989:PQN852004 QAJ851989:QAJ852004 QKF851989:QKF852004 QUB851989:QUB852004 RDX851989:RDX852004 RNT851989:RNT852004 RXP851989:RXP852004 SHL851989:SHL852004 SRH851989:SRH852004 TBD851989:TBD852004 TKZ851989:TKZ852004 TUV851989:TUV852004 UER851989:UER852004 UON851989:UON852004 UYJ851989:UYJ852004 VIF851989:VIF852004 VSB851989:VSB852004 WBX851989:WBX852004 WLT851989:WLT852004 WVP851989:WVP852004 H917525:H917540 JD917525:JD917540 SZ917525:SZ917540 ACV917525:ACV917540 AMR917525:AMR917540 AWN917525:AWN917540 BGJ917525:BGJ917540 BQF917525:BQF917540 CAB917525:CAB917540 CJX917525:CJX917540 CTT917525:CTT917540 DDP917525:DDP917540 DNL917525:DNL917540 DXH917525:DXH917540 EHD917525:EHD917540 EQZ917525:EQZ917540 FAV917525:FAV917540 FKR917525:FKR917540 FUN917525:FUN917540 GEJ917525:GEJ917540 GOF917525:GOF917540 GYB917525:GYB917540 HHX917525:HHX917540 HRT917525:HRT917540 IBP917525:IBP917540 ILL917525:ILL917540 IVH917525:IVH917540 JFD917525:JFD917540 JOZ917525:JOZ917540 JYV917525:JYV917540 KIR917525:KIR917540 KSN917525:KSN917540 LCJ917525:LCJ917540 LMF917525:LMF917540 LWB917525:LWB917540 MFX917525:MFX917540 MPT917525:MPT917540 MZP917525:MZP917540 NJL917525:NJL917540 NTH917525:NTH917540 ODD917525:ODD917540 OMZ917525:OMZ917540 OWV917525:OWV917540 PGR917525:PGR917540 PQN917525:PQN917540 QAJ917525:QAJ917540 QKF917525:QKF917540 QUB917525:QUB917540 RDX917525:RDX917540 RNT917525:RNT917540 RXP917525:RXP917540 SHL917525:SHL917540 SRH917525:SRH917540 TBD917525:TBD917540 TKZ917525:TKZ917540 TUV917525:TUV917540 UER917525:UER917540 UON917525:UON917540 UYJ917525:UYJ917540 VIF917525:VIF917540 VSB917525:VSB917540 WBX917525:WBX917540 WLT917525:WLT917540 WVP917525:WVP917540 H983061:H983076 JD983061:JD983076 SZ983061:SZ983076 ACV983061:ACV983076 AMR983061:AMR983076 AWN983061:AWN983076 BGJ983061:BGJ983076 BQF983061:BQF983076 CAB983061:CAB983076 CJX983061:CJX983076 CTT983061:CTT983076 DDP983061:DDP983076 DNL983061:DNL983076 DXH983061:DXH983076 EHD983061:EHD983076 EQZ983061:EQZ983076 FAV983061:FAV983076 FKR983061:FKR983076 FUN983061:FUN983076 GEJ983061:GEJ983076 GOF983061:GOF983076 GYB983061:GYB983076 HHX983061:HHX983076 HRT983061:HRT983076 IBP983061:IBP983076 ILL983061:ILL983076 IVH983061:IVH983076 JFD983061:JFD983076 JOZ983061:JOZ983076 JYV983061:JYV983076 KIR983061:KIR983076 KSN983061:KSN983076 LCJ983061:LCJ983076 LMF983061:LMF983076 LWB983061:LWB983076 MFX983061:MFX983076 MPT983061:MPT983076 MZP983061:MZP983076 NJL983061:NJL983076 NTH983061:NTH983076 ODD983061:ODD983076 OMZ983061:OMZ983076 OWV983061:OWV983076 PGR983061:PGR983076 PQN983061:PQN983076 QAJ983061:QAJ983076 QKF983061:QKF983076 QUB983061:QUB983076 RDX983061:RDX983076 RNT983061:RNT983076 RXP983061:RXP983076 SHL983061:SHL983076 SRH983061:SRH983076 TBD983061:TBD983076 TKZ983061:TKZ983076 TUV983061:TUV983076 UER983061:UER983076 UON983061:UON983076 UYJ983061:UYJ983076 VIF983061:VIF983076 VSB983061:VSB983076 WBX983061:WBX983076 WLT983061:WLT983076 WVP10:WVP25 WLT10:WLT25 WBX10:WBX25 VSB10:VSB25 VIF10:VIF25 UYJ10:UYJ25 UON10:UON25 UER10:UER25 TUV10:TUV25 TKZ10:TKZ25 TBD10:TBD25 SRH10:SRH25 SHL10:SHL25 RXP10:RXP25 RNT10:RNT25 RDX10:RDX25 QUB10:QUB25 QKF10:QKF25 QAJ10:QAJ25 PQN10:PQN25 PGR10:PGR25 OWV10:OWV25 OMZ10:OMZ25 ODD10:ODD25 NTH10:NTH25 NJL10:NJL25 MZP10:MZP25 MPT10:MPT25 MFX10:MFX25 LWB10:LWB25 LMF10:LMF25 LCJ10:LCJ25 KSN10:KSN25 KIR10:KIR25 JYV10:JYV25 JOZ10:JOZ25 JFD10:JFD25 IVH10:IVH25 ILL10:ILL25 IBP10:IBP25 HRT10:HRT25 HHX10:HHX25 GYB10:GYB25 GOF10:GOF25 GEJ10:GEJ25 FUN10:FUN25 FKR10:FKR25 FAV10:FAV25 EQZ10:EQZ25 EHD10:EHD25 DXH10:DXH25 DNL10:DNL25 DDP10:DDP25 CTT10:CTT25 CJX10:CJX25 CAB10:CAB25 BQF10:BQF25 BGJ10:BGJ25 AWN10:AWN25 AMR10:AMR25 ACV10:ACV25 SZ10:SZ25 H30 H72:H81 WVP72:WVP81 WLT72:WLT81 WBX72:WBX81 VSB72:VSB81 VIF72:VIF81 UYJ72:UYJ81 UON72:UON81 UER72:UER81 TUV72:TUV81 TKZ72:TKZ81 TBD72:TBD81 SRH72:SRH81 SHL72:SHL81 RXP72:RXP81 RNT72:RNT81 RDX72:RDX81 QUB72:QUB81 QKF72:QKF81 QAJ72:QAJ81 PQN72:PQN81 PGR72:PGR81 OWV72:OWV81 OMZ72:OMZ81 ODD72:ODD81 NTH72:NTH81 NJL72:NJL81 MZP72:MZP81 MPT72:MPT81 MFX72:MFX81 LWB72:LWB81 LMF72:LMF81 LCJ72:LCJ81 KSN72:KSN81 KIR72:KIR81 JYV72:JYV81 JOZ72:JOZ81 JFD72:JFD81 IVH72:IVH81 ILL72:ILL81 IBP72:IBP81 HRT72:HRT81 HHX72:HHX81 GYB72:GYB81 GOF72:GOF81 GEJ72:GEJ81 FUN72:FUN81 FKR72:FKR81 FAV72:FAV81 EQZ72:EQZ81 EHD72:EHD81 DXH72:DXH81 DNL72:DNL81 DDP72:DDP81 CTT72:CTT81 CJX72:CJX81 CAB72:CAB81 BQF72:BQF81 BGJ72:BGJ81 AWN72:AWN81 AMR72:AMR81 ACV72:ACV81 SZ72:SZ81 JD72:JD81 H10:H25 H45:H66 SZ30:SZ66 ACV30:ACV66 AMR30:AMR66 AWN30:AWN66 BGJ30:BGJ66 BQF30:BQF66 CAB30:CAB66 CJX30:CJX66 CTT30:CTT66 DDP30:DDP66 DNL30:DNL66 DXH30:DXH66 EHD30:EHD66 EQZ30:EQZ66 FAV30:FAV66 FKR30:FKR66 FUN30:FUN66 GEJ30:GEJ66 GOF30:GOF66 GYB30:GYB66 HHX30:HHX66 HRT30:HRT66 IBP30:IBP66 ILL30:ILL66 IVH30:IVH66 JFD30:JFD66 JOZ30:JOZ66 JYV30:JYV66 KIR30:KIR66 KSN30:KSN66 LCJ30:LCJ66 LMF30:LMF66 LWB30:LWB66 MFX30:MFX66 MPT30:MPT66 MZP30:MZP66 NJL30:NJL66 NTH30:NTH66 ODD30:ODD66 OMZ30:OMZ66 OWV30:OWV66 PGR30:PGR66 PQN30:PQN66 QAJ30:QAJ66 QKF30:QKF66 QUB30:QUB66 RDX30:RDX66 RNT30:RNT66 RXP30:RXP66 SHL30:SHL66 SRH30:SRH66 TBD30:TBD66 TKZ30:TKZ66 TUV30:TUV66 UER30:UER66 UON30:UON66 UYJ30:UYJ66 VIF30:VIF66 VSB30:VSB66 WBX30:WBX66 WLT30:WLT66 WVP30:WVP66 JD30:JD66">
      <formula1>$AI$4:$AI$6</formula1>
    </dataValidation>
    <dataValidation type="list" allowBlank="1" showInputMessage="1" showErrorMessage="1" sqref="H65573:H65578 JD65573:JD65578 SZ65573:SZ65578 ACV65573:ACV65578 AMR65573:AMR65578 AWN65573:AWN65578 BGJ65573:BGJ65578 BQF65573:BQF65578 CAB65573:CAB65578 CJX65573:CJX65578 CTT65573:CTT65578 DDP65573:DDP65578 DNL65573:DNL65578 DXH65573:DXH65578 EHD65573:EHD65578 EQZ65573:EQZ65578 FAV65573:FAV65578 FKR65573:FKR65578 FUN65573:FUN65578 GEJ65573:GEJ65578 GOF65573:GOF65578 GYB65573:GYB65578 HHX65573:HHX65578 HRT65573:HRT65578 IBP65573:IBP65578 ILL65573:ILL65578 IVH65573:IVH65578 JFD65573:JFD65578 JOZ65573:JOZ65578 JYV65573:JYV65578 KIR65573:KIR65578 KSN65573:KSN65578 LCJ65573:LCJ65578 LMF65573:LMF65578 LWB65573:LWB65578 MFX65573:MFX65578 MPT65573:MPT65578 MZP65573:MZP65578 NJL65573:NJL65578 NTH65573:NTH65578 ODD65573:ODD65578 OMZ65573:OMZ65578 OWV65573:OWV65578 PGR65573:PGR65578 PQN65573:PQN65578 QAJ65573:QAJ65578 QKF65573:QKF65578 QUB65573:QUB65578 RDX65573:RDX65578 RNT65573:RNT65578 RXP65573:RXP65578 SHL65573:SHL65578 SRH65573:SRH65578 TBD65573:TBD65578 TKZ65573:TKZ65578 TUV65573:TUV65578 UER65573:UER65578 UON65573:UON65578 UYJ65573:UYJ65578 VIF65573:VIF65578 VSB65573:VSB65578 WBX65573:WBX65578 WLT65573:WLT65578 WVP65573:WVP65578 H131109:H131114 JD131109:JD131114 SZ131109:SZ131114 ACV131109:ACV131114 AMR131109:AMR131114 AWN131109:AWN131114 BGJ131109:BGJ131114 BQF131109:BQF131114 CAB131109:CAB131114 CJX131109:CJX131114 CTT131109:CTT131114 DDP131109:DDP131114 DNL131109:DNL131114 DXH131109:DXH131114 EHD131109:EHD131114 EQZ131109:EQZ131114 FAV131109:FAV131114 FKR131109:FKR131114 FUN131109:FUN131114 GEJ131109:GEJ131114 GOF131109:GOF131114 GYB131109:GYB131114 HHX131109:HHX131114 HRT131109:HRT131114 IBP131109:IBP131114 ILL131109:ILL131114 IVH131109:IVH131114 JFD131109:JFD131114 JOZ131109:JOZ131114 JYV131109:JYV131114 KIR131109:KIR131114 KSN131109:KSN131114 LCJ131109:LCJ131114 LMF131109:LMF131114 LWB131109:LWB131114 MFX131109:MFX131114 MPT131109:MPT131114 MZP131109:MZP131114 NJL131109:NJL131114 NTH131109:NTH131114 ODD131109:ODD131114 OMZ131109:OMZ131114 OWV131109:OWV131114 PGR131109:PGR131114 PQN131109:PQN131114 QAJ131109:QAJ131114 QKF131109:QKF131114 QUB131109:QUB131114 RDX131109:RDX131114 RNT131109:RNT131114 RXP131109:RXP131114 SHL131109:SHL131114 SRH131109:SRH131114 TBD131109:TBD131114 TKZ131109:TKZ131114 TUV131109:TUV131114 UER131109:UER131114 UON131109:UON131114 UYJ131109:UYJ131114 VIF131109:VIF131114 VSB131109:VSB131114 WBX131109:WBX131114 WLT131109:WLT131114 WVP131109:WVP131114 H196645:H196650 JD196645:JD196650 SZ196645:SZ196650 ACV196645:ACV196650 AMR196645:AMR196650 AWN196645:AWN196650 BGJ196645:BGJ196650 BQF196645:BQF196650 CAB196645:CAB196650 CJX196645:CJX196650 CTT196645:CTT196650 DDP196645:DDP196650 DNL196645:DNL196650 DXH196645:DXH196650 EHD196645:EHD196650 EQZ196645:EQZ196650 FAV196645:FAV196650 FKR196645:FKR196650 FUN196645:FUN196650 GEJ196645:GEJ196650 GOF196645:GOF196650 GYB196645:GYB196650 HHX196645:HHX196650 HRT196645:HRT196650 IBP196645:IBP196650 ILL196645:ILL196650 IVH196645:IVH196650 JFD196645:JFD196650 JOZ196645:JOZ196650 JYV196645:JYV196650 KIR196645:KIR196650 KSN196645:KSN196650 LCJ196645:LCJ196650 LMF196645:LMF196650 LWB196645:LWB196650 MFX196645:MFX196650 MPT196645:MPT196650 MZP196645:MZP196650 NJL196645:NJL196650 NTH196645:NTH196650 ODD196645:ODD196650 OMZ196645:OMZ196650 OWV196645:OWV196650 PGR196645:PGR196650 PQN196645:PQN196650 QAJ196645:QAJ196650 QKF196645:QKF196650 QUB196645:QUB196650 RDX196645:RDX196650 RNT196645:RNT196650 RXP196645:RXP196650 SHL196645:SHL196650 SRH196645:SRH196650 TBD196645:TBD196650 TKZ196645:TKZ196650 TUV196645:TUV196650 UER196645:UER196650 UON196645:UON196650 UYJ196645:UYJ196650 VIF196645:VIF196650 VSB196645:VSB196650 WBX196645:WBX196650 WLT196645:WLT196650 WVP196645:WVP196650 H262181:H262186 JD262181:JD262186 SZ262181:SZ262186 ACV262181:ACV262186 AMR262181:AMR262186 AWN262181:AWN262186 BGJ262181:BGJ262186 BQF262181:BQF262186 CAB262181:CAB262186 CJX262181:CJX262186 CTT262181:CTT262186 DDP262181:DDP262186 DNL262181:DNL262186 DXH262181:DXH262186 EHD262181:EHD262186 EQZ262181:EQZ262186 FAV262181:FAV262186 FKR262181:FKR262186 FUN262181:FUN262186 GEJ262181:GEJ262186 GOF262181:GOF262186 GYB262181:GYB262186 HHX262181:HHX262186 HRT262181:HRT262186 IBP262181:IBP262186 ILL262181:ILL262186 IVH262181:IVH262186 JFD262181:JFD262186 JOZ262181:JOZ262186 JYV262181:JYV262186 KIR262181:KIR262186 KSN262181:KSN262186 LCJ262181:LCJ262186 LMF262181:LMF262186 LWB262181:LWB262186 MFX262181:MFX262186 MPT262181:MPT262186 MZP262181:MZP262186 NJL262181:NJL262186 NTH262181:NTH262186 ODD262181:ODD262186 OMZ262181:OMZ262186 OWV262181:OWV262186 PGR262181:PGR262186 PQN262181:PQN262186 QAJ262181:QAJ262186 QKF262181:QKF262186 QUB262181:QUB262186 RDX262181:RDX262186 RNT262181:RNT262186 RXP262181:RXP262186 SHL262181:SHL262186 SRH262181:SRH262186 TBD262181:TBD262186 TKZ262181:TKZ262186 TUV262181:TUV262186 UER262181:UER262186 UON262181:UON262186 UYJ262181:UYJ262186 VIF262181:VIF262186 VSB262181:VSB262186 WBX262181:WBX262186 WLT262181:WLT262186 WVP262181:WVP262186 H327717:H327722 JD327717:JD327722 SZ327717:SZ327722 ACV327717:ACV327722 AMR327717:AMR327722 AWN327717:AWN327722 BGJ327717:BGJ327722 BQF327717:BQF327722 CAB327717:CAB327722 CJX327717:CJX327722 CTT327717:CTT327722 DDP327717:DDP327722 DNL327717:DNL327722 DXH327717:DXH327722 EHD327717:EHD327722 EQZ327717:EQZ327722 FAV327717:FAV327722 FKR327717:FKR327722 FUN327717:FUN327722 GEJ327717:GEJ327722 GOF327717:GOF327722 GYB327717:GYB327722 HHX327717:HHX327722 HRT327717:HRT327722 IBP327717:IBP327722 ILL327717:ILL327722 IVH327717:IVH327722 JFD327717:JFD327722 JOZ327717:JOZ327722 JYV327717:JYV327722 KIR327717:KIR327722 KSN327717:KSN327722 LCJ327717:LCJ327722 LMF327717:LMF327722 LWB327717:LWB327722 MFX327717:MFX327722 MPT327717:MPT327722 MZP327717:MZP327722 NJL327717:NJL327722 NTH327717:NTH327722 ODD327717:ODD327722 OMZ327717:OMZ327722 OWV327717:OWV327722 PGR327717:PGR327722 PQN327717:PQN327722 QAJ327717:QAJ327722 QKF327717:QKF327722 QUB327717:QUB327722 RDX327717:RDX327722 RNT327717:RNT327722 RXP327717:RXP327722 SHL327717:SHL327722 SRH327717:SRH327722 TBD327717:TBD327722 TKZ327717:TKZ327722 TUV327717:TUV327722 UER327717:UER327722 UON327717:UON327722 UYJ327717:UYJ327722 VIF327717:VIF327722 VSB327717:VSB327722 WBX327717:WBX327722 WLT327717:WLT327722 WVP327717:WVP327722 H393253:H393258 JD393253:JD393258 SZ393253:SZ393258 ACV393253:ACV393258 AMR393253:AMR393258 AWN393253:AWN393258 BGJ393253:BGJ393258 BQF393253:BQF393258 CAB393253:CAB393258 CJX393253:CJX393258 CTT393253:CTT393258 DDP393253:DDP393258 DNL393253:DNL393258 DXH393253:DXH393258 EHD393253:EHD393258 EQZ393253:EQZ393258 FAV393253:FAV393258 FKR393253:FKR393258 FUN393253:FUN393258 GEJ393253:GEJ393258 GOF393253:GOF393258 GYB393253:GYB393258 HHX393253:HHX393258 HRT393253:HRT393258 IBP393253:IBP393258 ILL393253:ILL393258 IVH393253:IVH393258 JFD393253:JFD393258 JOZ393253:JOZ393258 JYV393253:JYV393258 KIR393253:KIR393258 KSN393253:KSN393258 LCJ393253:LCJ393258 LMF393253:LMF393258 LWB393253:LWB393258 MFX393253:MFX393258 MPT393253:MPT393258 MZP393253:MZP393258 NJL393253:NJL393258 NTH393253:NTH393258 ODD393253:ODD393258 OMZ393253:OMZ393258 OWV393253:OWV393258 PGR393253:PGR393258 PQN393253:PQN393258 QAJ393253:QAJ393258 QKF393253:QKF393258 QUB393253:QUB393258 RDX393253:RDX393258 RNT393253:RNT393258 RXP393253:RXP393258 SHL393253:SHL393258 SRH393253:SRH393258 TBD393253:TBD393258 TKZ393253:TKZ393258 TUV393253:TUV393258 UER393253:UER393258 UON393253:UON393258 UYJ393253:UYJ393258 VIF393253:VIF393258 VSB393253:VSB393258 WBX393253:WBX393258 WLT393253:WLT393258 WVP393253:WVP393258 H458789:H458794 JD458789:JD458794 SZ458789:SZ458794 ACV458789:ACV458794 AMR458789:AMR458794 AWN458789:AWN458794 BGJ458789:BGJ458794 BQF458789:BQF458794 CAB458789:CAB458794 CJX458789:CJX458794 CTT458789:CTT458794 DDP458789:DDP458794 DNL458789:DNL458794 DXH458789:DXH458794 EHD458789:EHD458794 EQZ458789:EQZ458794 FAV458789:FAV458794 FKR458789:FKR458794 FUN458789:FUN458794 GEJ458789:GEJ458794 GOF458789:GOF458794 GYB458789:GYB458794 HHX458789:HHX458794 HRT458789:HRT458794 IBP458789:IBP458794 ILL458789:ILL458794 IVH458789:IVH458794 JFD458789:JFD458794 JOZ458789:JOZ458794 JYV458789:JYV458794 KIR458789:KIR458794 KSN458789:KSN458794 LCJ458789:LCJ458794 LMF458789:LMF458794 LWB458789:LWB458794 MFX458789:MFX458794 MPT458789:MPT458794 MZP458789:MZP458794 NJL458789:NJL458794 NTH458789:NTH458794 ODD458789:ODD458794 OMZ458789:OMZ458794 OWV458789:OWV458794 PGR458789:PGR458794 PQN458789:PQN458794 QAJ458789:QAJ458794 QKF458789:QKF458794 QUB458789:QUB458794 RDX458789:RDX458794 RNT458789:RNT458794 RXP458789:RXP458794 SHL458789:SHL458794 SRH458789:SRH458794 TBD458789:TBD458794 TKZ458789:TKZ458794 TUV458789:TUV458794 UER458789:UER458794 UON458789:UON458794 UYJ458789:UYJ458794 VIF458789:VIF458794 VSB458789:VSB458794 WBX458789:WBX458794 WLT458789:WLT458794 WVP458789:WVP458794 H524325:H524330 JD524325:JD524330 SZ524325:SZ524330 ACV524325:ACV524330 AMR524325:AMR524330 AWN524325:AWN524330 BGJ524325:BGJ524330 BQF524325:BQF524330 CAB524325:CAB524330 CJX524325:CJX524330 CTT524325:CTT524330 DDP524325:DDP524330 DNL524325:DNL524330 DXH524325:DXH524330 EHD524325:EHD524330 EQZ524325:EQZ524330 FAV524325:FAV524330 FKR524325:FKR524330 FUN524325:FUN524330 GEJ524325:GEJ524330 GOF524325:GOF524330 GYB524325:GYB524330 HHX524325:HHX524330 HRT524325:HRT524330 IBP524325:IBP524330 ILL524325:ILL524330 IVH524325:IVH524330 JFD524325:JFD524330 JOZ524325:JOZ524330 JYV524325:JYV524330 KIR524325:KIR524330 KSN524325:KSN524330 LCJ524325:LCJ524330 LMF524325:LMF524330 LWB524325:LWB524330 MFX524325:MFX524330 MPT524325:MPT524330 MZP524325:MZP524330 NJL524325:NJL524330 NTH524325:NTH524330 ODD524325:ODD524330 OMZ524325:OMZ524330 OWV524325:OWV524330 PGR524325:PGR524330 PQN524325:PQN524330 QAJ524325:QAJ524330 QKF524325:QKF524330 QUB524325:QUB524330 RDX524325:RDX524330 RNT524325:RNT524330 RXP524325:RXP524330 SHL524325:SHL524330 SRH524325:SRH524330 TBD524325:TBD524330 TKZ524325:TKZ524330 TUV524325:TUV524330 UER524325:UER524330 UON524325:UON524330 UYJ524325:UYJ524330 VIF524325:VIF524330 VSB524325:VSB524330 WBX524325:WBX524330 WLT524325:WLT524330 WVP524325:WVP524330 H589861:H589866 JD589861:JD589866 SZ589861:SZ589866 ACV589861:ACV589866 AMR589861:AMR589866 AWN589861:AWN589866 BGJ589861:BGJ589866 BQF589861:BQF589866 CAB589861:CAB589866 CJX589861:CJX589866 CTT589861:CTT589866 DDP589861:DDP589866 DNL589861:DNL589866 DXH589861:DXH589866 EHD589861:EHD589866 EQZ589861:EQZ589866 FAV589861:FAV589866 FKR589861:FKR589866 FUN589861:FUN589866 GEJ589861:GEJ589866 GOF589861:GOF589866 GYB589861:GYB589866 HHX589861:HHX589866 HRT589861:HRT589866 IBP589861:IBP589866 ILL589861:ILL589866 IVH589861:IVH589866 JFD589861:JFD589866 JOZ589861:JOZ589866 JYV589861:JYV589866 KIR589861:KIR589866 KSN589861:KSN589866 LCJ589861:LCJ589866 LMF589861:LMF589866 LWB589861:LWB589866 MFX589861:MFX589866 MPT589861:MPT589866 MZP589861:MZP589866 NJL589861:NJL589866 NTH589861:NTH589866 ODD589861:ODD589866 OMZ589861:OMZ589866 OWV589861:OWV589866 PGR589861:PGR589866 PQN589861:PQN589866 QAJ589861:QAJ589866 QKF589861:QKF589866 QUB589861:QUB589866 RDX589861:RDX589866 RNT589861:RNT589866 RXP589861:RXP589866 SHL589861:SHL589866 SRH589861:SRH589866 TBD589861:TBD589866 TKZ589861:TKZ589866 TUV589861:TUV589866 UER589861:UER589866 UON589861:UON589866 UYJ589861:UYJ589866 VIF589861:VIF589866 VSB589861:VSB589866 WBX589861:WBX589866 WLT589861:WLT589866 WVP589861:WVP589866 H655397:H655402 JD655397:JD655402 SZ655397:SZ655402 ACV655397:ACV655402 AMR655397:AMR655402 AWN655397:AWN655402 BGJ655397:BGJ655402 BQF655397:BQF655402 CAB655397:CAB655402 CJX655397:CJX655402 CTT655397:CTT655402 DDP655397:DDP655402 DNL655397:DNL655402 DXH655397:DXH655402 EHD655397:EHD655402 EQZ655397:EQZ655402 FAV655397:FAV655402 FKR655397:FKR655402 FUN655397:FUN655402 GEJ655397:GEJ655402 GOF655397:GOF655402 GYB655397:GYB655402 HHX655397:HHX655402 HRT655397:HRT655402 IBP655397:IBP655402 ILL655397:ILL655402 IVH655397:IVH655402 JFD655397:JFD655402 JOZ655397:JOZ655402 JYV655397:JYV655402 KIR655397:KIR655402 KSN655397:KSN655402 LCJ655397:LCJ655402 LMF655397:LMF655402 LWB655397:LWB655402 MFX655397:MFX655402 MPT655397:MPT655402 MZP655397:MZP655402 NJL655397:NJL655402 NTH655397:NTH655402 ODD655397:ODD655402 OMZ655397:OMZ655402 OWV655397:OWV655402 PGR655397:PGR655402 PQN655397:PQN655402 QAJ655397:QAJ655402 QKF655397:QKF655402 QUB655397:QUB655402 RDX655397:RDX655402 RNT655397:RNT655402 RXP655397:RXP655402 SHL655397:SHL655402 SRH655397:SRH655402 TBD655397:TBD655402 TKZ655397:TKZ655402 TUV655397:TUV655402 UER655397:UER655402 UON655397:UON655402 UYJ655397:UYJ655402 VIF655397:VIF655402 VSB655397:VSB655402 WBX655397:WBX655402 WLT655397:WLT655402 WVP655397:WVP655402 H720933:H720938 JD720933:JD720938 SZ720933:SZ720938 ACV720933:ACV720938 AMR720933:AMR720938 AWN720933:AWN720938 BGJ720933:BGJ720938 BQF720933:BQF720938 CAB720933:CAB720938 CJX720933:CJX720938 CTT720933:CTT720938 DDP720933:DDP720938 DNL720933:DNL720938 DXH720933:DXH720938 EHD720933:EHD720938 EQZ720933:EQZ720938 FAV720933:FAV720938 FKR720933:FKR720938 FUN720933:FUN720938 GEJ720933:GEJ720938 GOF720933:GOF720938 GYB720933:GYB720938 HHX720933:HHX720938 HRT720933:HRT720938 IBP720933:IBP720938 ILL720933:ILL720938 IVH720933:IVH720938 JFD720933:JFD720938 JOZ720933:JOZ720938 JYV720933:JYV720938 KIR720933:KIR720938 KSN720933:KSN720938 LCJ720933:LCJ720938 LMF720933:LMF720938 LWB720933:LWB720938 MFX720933:MFX720938 MPT720933:MPT720938 MZP720933:MZP720938 NJL720933:NJL720938 NTH720933:NTH720938 ODD720933:ODD720938 OMZ720933:OMZ720938 OWV720933:OWV720938 PGR720933:PGR720938 PQN720933:PQN720938 QAJ720933:QAJ720938 QKF720933:QKF720938 QUB720933:QUB720938 RDX720933:RDX720938 RNT720933:RNT720938 RXP720933:RXP720938 SHL720933:SHL720938 SRH720933:SRH720938 TBD720933:TBD720938 TKZ720933:TKZ720938 TUV720933:TUV720938 UER720933:UER720938 UON720933:UON720938 UYJ720933:UYJ720938 VIF720933:VIF720938 VSB720933:VSB720938 WBX720933:WBX720938 WLT720933:WLT720938 WVP720933:WVP720938 H786469:H786474 JD786469:JD786474 SZ786469:SZ786474 ACV786469:ACV786474 AMR786469:AMR786474 AWN786469:AWN786474 BGJ786469:BGJ786474 BQF786469:BQF786474 CAB786469:CAB786474 CJX786469:CJX786474 CTT786469:CTT786474 DDP786469:DDP786474 DNL786469:DNL786474 DXH786469:DXH786474 EHD786469:EHD786474 EQZ786469:EQZ786474 FAV786469:FAV786474 FKR786469:FKR786474 FUN786469:FUN786474 GEJ786469:GEJ786474 GOF786469:GOF786474 GYB786469:GYB786474 HHX786469:HHX786474 HRT786469:HRT786474 IBP786469:IBP786474 ILL786469:ILL786474 IVH786469:IVH786474 JFD786469:JFD786474 JOZ786469:JOZ786474 JYV786469:JYV786474 KIR786469:KIR786474 KSN786469:KSN786474 LCJ786469:LCJ786474 LMF786469:LMF786474 LWB786469:LWB786474 MFX786469:MFX786474 MPT786469:MPT786474 MZP786469:MZP786474 NJL786469:NJL786474 NTH786469:NTH786474 ODD786469:ODD786474 OMZ786469:OMZ786474 OWV786469:OWV786474 PGR786469:PGR786474 PQN786469:PQN786474 QAJ786469:QAJ786474 QKF786469:QKF786474 QUB786469:QUB786474 RDX786469:RDX786474 RNT786469:RNT786474 RXP786469:RXP786474 SHL786469:SHL786474 SRH786469:SRH786474 TBD786469:TBD786474 TKZ786469:TKZ786474 TUV786469:TUV786474 UER786469:UER786474 UON786469:UON786474 UYJ786469:UYJ786474 VIF786469:VIF786474 VSB786469:VSB786474 WBX786469:WBX786474 WLT786469:WLT786474 WVP786469:WVP786474 H852005:H852010 JD852005:JD852010 SZ852005:SZ852010 ACV852005:ACV852010 AMR852005:AMR852010 AWN852005:AWN852010 BGJ852005:BGJ852010 BQF852005:BQF852010 CAB852005:CAB852010 CJX852005:CJX852010 CTT852005:CTT852010 DDP852005:DDP852010 DNL852005:DNL852010 DXH852005:DXH852010 EHD852005:EHD852010 EQZ852005:EQZ852010 FAV852005:FAV852010 FKR852005:FKR852010 FUN852005:FUN852010 GEJ852005:GEJ852010 GOF852005:GOF852010 GYB852005:GYB852010 HHX852005:HHX852010 HRT852005:HRT852010 IBP852005:IBP852010 ILL852005:ILL852010 IVH852005:IVH852010 JFD852005:JFD852010 JOZ852005:JOZ852010 JYV852005:JYV852010 KIR852005:KIR852010 KSN852005:KSN852010 LCJ852005:LCJ852010 LMF852005:LMF852010 LWB852005:LWB852010 MFX852005:MFX852010 MPT852005:MPT852010 MZP852005:MZP852010 NJL852005:NJL852010 NTH852005:NTH852010 ODD852005:ODD852010 OMZ852005:OMZ852010 OWV852005:OWV852010 PGR852005:PGR852010 PQN852005:PQN852010 QAJ852005:QAJ852010 QKF852005:QKF852010 QUB852005:QUB852010 RDX852005:RDX852010 RNT852005:RNT852010 RXP852005:RXP852010 SHL852005:SHL852010 SRH852005:SRH852010 TBD852005:TBD852010 TKZ852005:TKZ852010 TUV852005:TUV852010 UER852005:UER852010 UON852005:UON852010 UYJ852005:UYJ852010 VIF852005:VIF852010 VSB852005:VSB852010 WBX852005:WBX852010 WLT852005:WLT852010 WVP852005:WVP852010 H917541:H917546 JD917541:JD917546 SZ917541:SZ917546 ACV917541:ACV917546 AMR917541:AMR917546 AWN917541:AWN917546 BGJ917541:BGJ917546 BQF917541:BQF917546 CAB917541:CAB917546 CJX917541:CJX917546 CTT917541:CTT917546 DDP917541:DDP917546 DNL917541:DNL917546 DXH917541:DXH917546 EHD917541:EHD917546 EQZ917541:EQZ917546 FAV917541:FAV917546 FKR917541:FKR917546 FUN917541:FUN917546 GEJ917541:GEJ917546 GOF917541:GOF917546 GYB917541:GYB917546 HHX917541:HHX917546 HRT917541:HRT917546 IBP917541:IBP917546 ILL917541:ILL917546 IVH917541:IVH917546 JFD917541:JFD917546 JOZ917541:JOZ917546 JYV917541:JYV917546 KIR917541:KIR917546 KSN917541:KSN917546 LCJ917541:LCJ917546 LMF917541:LMF917546 LWB917541:LWB917546 MFX917541:MFX917546 MPT917541:MPT917546 MZP917541:MZP917546 NJL917541:NJL917546 NTH917541:NTH917546 ODD917541:ODD917546 OMZ917541:OMZ917546 OWV917541:OWV917546 PGR917541:PGR917546 PQN917541:PQN917546 QAJ917541:QAJ917546 QKF917541:QKF917546 QUB917541:QUB917546 RDX917541:RDX917546 RNT917541:RNT917546 RXP917541:RXP917546 SHL917541:SHL917546 SRH917541:SRH917546 TBD917541:TBD917546 TKZ917541:TKZ917546 TUV917541:TUV917546 UER917541:UER917546 UON917541:UON917546 UYJ917541:UYJ917546 VIF917541:VIF917546 VSB917541:VSB917546 WBX917541:WBX917546 WLT917541:WLT917546 WVP917541:WVP917546 H983077:H983082 JD983077:JD983082 SZ983077:SZ983082 ACV983077:ACV983082 AMR983077:AMR983082 AWN983077:AWN983082 BGJ983077:BGJ983082 BQF983077:BQF983082 CAB983077:CAB983082 CJX983077:CJX983082 CTT983077:CTT983082 DDP983077:DDP983082 DNL983077:DNL983082 DXH983077:DXH983082 EHD983077:EHD983082 EQZ983077:EQZ983082 FAV983077:FAV983082 FKR983077:FKR983082 FUN983077:FUN983082 GEJ983077:GEJ983082 GOF983077:GOF983082 GYB983077:GYB983082 HHX983077:HHX983082 HRT983077:HRT983082 IBP983077:IBP983082 ILL983077:ILL983082 IVH983077:IVH983082 JFD983077:JFD983082 JOZ983077:JOZ983082 JYV983077:JYV983082 KIR983077:KIR983082 KSN983077:KSN983082 LCJ983077:LCJ983082 LMF983077:LMF983082 LWB983077:LWB983082 MFX983077:MFX983082 MPT983077:MPT983082 MZP983077:MZP983082 NJL983077:NJL983082 NTH983077:NTH983082 ODD983077:ODD983082 OMZ983077:OMZ983082 OWV983077:OWV983082 PGR983077:PGR983082 PQN983077:PQN983082 QAJ983077:QAJ983082 QKF983077:QKF983082 QUB983077:QUB983082 RDX983077:RDX983082 RNT983077:RNT983082 RXP983077:RXP983082 SHL983077:SHL983082 SRH983077:SRH983082 TBD983077:TBD983082 TKZ983077:TKZ983082 TUV983077:TUV983082 UER983077:UER983082 UON983077:UON983082 UYJ983077:UYJ983082 VIF983077:VIF983082 VSB983077:VSB983082 WBX983077:WBX983082 WLT983077:WLT983082 WVP983077:WVP983082 H44">
      <formula1>$AH$4:$AH$6</formula1>
    </dataValidation>
  </dataValidations>
  <printOptions horizontalCentered="1" verticalCentered="1"/>
  <pageMargins left="0.23622047244094491" right="0.15748031496062992" top="0.55118110236220474" bottom="0.39370078740157483" header="0" footer="0"/>
  <pageSetup scale="51" orientation="landscape" horizontalDpi="4294967295" verticalDpi="4294967295" r:id="rId1"/>
  <headerFooter alignWithMargins="0"/>
  <rowBreaks count="3" manualBreakCount="3">
    <brk id="62" max="17" man="1"/>
    <brk id="69" max="17" man="1"/>
    <brk id="77" max="17" man="1"/>
  </rowBreaks>
  <colBreaks count="1" manualBreakCount="1">
    <brk id="18" max="12"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9"/>
  <sheetViews>
    <sheetView topLeftCell="D1" zoomScale="87" zoomScaleNormal="87" workbookViewId="0">
      <selection activeCell="AF17" sqref="N2:AH17"/>
    </sheetView>
  </sheetViews>
  <sheetFormatPr baseColWidth="10" defaultRowHeight="12.75" x14ac:dyDescent="0.2"/>
  <cols>
    <col min="1" max="1" width="11.42578125" style="274"/>
    <col min="2" max="2" width="32.28515625" style="274" customWidth="1"/>
    <col min="3" max="3" width="14.140625" style="274" customWidth="1"/>
    <col min="4" max="4" width="13.85546875" style="274" customWidth="1"/>
    <col min="5" max="5" width="12.7109375" style="274" customWidth="1"/>
    <col min="6" max="6" width="12.85546875" style="274" customWidth="1"/>
    <col min="7" max="9" width="13.140625" style="274" customWidth="1"/>
    <col min="10" max="10" width="12.42578125" style="274" customWidth="1"/>
    <col min="11" max="11" width="14.7109375" style="274" customWidth="1"/>
    <col min="12" max="12" width="17.85546875" style="274" customWidth="1"/>
    <col min="13" max="13" width="11.42578125" style="274"/>
    <col min="14" max="14" width="25.140625" style="274" customWidth="1"/>
    <col min="15" max="15" width="8" style="274" customWidth="1"/>
    <col min="16" max="24" width="4.28515625" style="274" customWidth="1"/>
    <col min="25" max="25" width="9" style="274" customWidth="1"/>
    <col min="26" max="26" width="9.28515625" style="274" customWidth="1"/>
    <col min="27" max="31" width="4.28515625" style="274" customWidth="1"/>
    <col min="32" max="34" width="7.28515625" style="274" customWidth="1"/>
    <col min="35" max="35" width="11.42578125" style="274"/>
    <col min="36" max="36" width="34" style="274" customWidth="1"/>
    <col min="37" max="40" width="18.140625" style="274" customWidth="1"/>
    <col min="41" max="16384" width="11.42578125" style="274"/>
  </cols>
  <sheetData>
    <row r="1" spans="2:40" ht="13.5" thickBot="1" x14ac:dyDescent="0.25"/>
    <row r="2" spans="2:40" ht="18.75" customHeight="1" thickBot="1" x14ac:dyDescent="0.25">
      <c r="N2" s="465" t="s">
        <v>463</v>
      </c>
      <c r="O2" s="465" t="s">
        <v>464</v>
      </c>
      <c r="P2" s="468" t="s">
        <v>465</v>
      </c>
      <c r="Q2" s="469"/>
      <c r="R2" s="469"/>
      <c r="S2" s="469"/>
      <c r="T2" s="469"/>
      <c r="U2" s="469"/>
      <c r="V2" s="469"/>
      <c r="W2" s="469"/>
      <c r="X2" s="469"/>
      <c r="Y2" s="469"/>
      <c r="Z2" s="469"/>
      <c r="AA2" s="469"/>
      <c r="AB2" s="469"/>
      <c r="AC2" s="469"/>
      <c r="AD2" s="469"/>
      <c r="AE2" s="469"/>
      <c r="AF2" s="469"/>
      <c r="AG2" s="469"/>
      <c r="AH2" s="470"/>
      <c r="AJ2" s="275" t="s">
        <v>466</v>
      </c>
      <c r="AK2" s="276" t="s">
        <v>467</v>
      </c>
      <c r="AL2" s="277" t="s">
        <v>88</v>
      </c>
      <c r="AM2" s="278" t="s">
        <v>468</v>
      </c>
      <c r="AN2" s="279" t="s">
        <v>36</v>
      </c>
    </row>
    <row r="3" spans="2:40" ht="69" customHeight="1" thickBot="1" x14ac:dyDescent="0.25">
      <c r="N3" s="466"/>
      <c r="O3" s="466"/>
      <c r="P3" s="471" t="s">
        <v>469</v>
      </c>
      <c r="Q3" s="472"/>
      <c r="R3" s="472"/>
      <c r="S3" s="472"/>
      <c r="T3" s="472"/>
      <c r="U3" s="473" t="s">
        <v>470</v>
      </c>
      <c r="V3" s="474"/>
      <c r="W3" s="474"/>
      <c r="X3" s="475"/>
      <c r="Y3" s="471" t="s">
        <v>471</v>
      </c>
      <c r="Z3" s="476"/>
      <c r="AA3" s="473" t="s">
        <v>472</v>
      </c>
      <c r="AB3" s="474"/>
      <c r="AC3" s="474"/>
      <c r="AD3" s="474"/>
      <c r="AE3" s="475"/>
      <c r="AF3" s="471" t="s">
        <v>473</v>
      </c>
      <c r="AG3" s="472"/>
      <c r="AH3" s="476"/>
      <c r="AJ3" s="275"/>
      <c r="AK3" s="276"/>
      <c r="AL3" s="277"/>
      <c r="AM3" s="278"/>
      <c r="AN3" s="279"/>
    </row>
    <row r="4" spans="2:40" ht="29.25" customHeight="1" thickBot="1" x14ac:dyDescent="0.25">
      <c r="B4" s="275" t="s">
        <v>466</v>
      </c>
      <c r="C4" s="277" t="s">
        <v>474</v>
      </c>
      <c r="D4" s="276" t="s">
        <v>467</v>
      </c>
      <c r="E4" s="278" t="s">
        <v>475</v>
      </c>
      <c r="F4" s="279" t="s">
        <v>476</v>
      </c>
      <c r="G4" s="280" t="s">
        <v>477</v>
      </c>
      <c r="H4" s="280" t="s">
        <v>478</v>
      </c>
      <c r="I4" s="280" t="s">
        <v>479</v>
      </c>
      <c r="J4" s="277" t="s">
        <v>88</v>
      </c>
      <c r="K4" s="278" t="s">
        <v>37</v>
      </c>
      <c r="L4" s="279" t="s">
        <v>36</v>
      </c>
      <c r="N4" s="467"/>
      <c r="O4" s="467"/>
      <c r="P4" s="281" t="s">
        <v>127</v>
      </c>
      <c r="Q4" s="282" t="s">
        <v>99</v>
      </c>
      <c r="R4" s="282" t="s">
        <v>118</v>
      </c>
      <c r="S4" s="282" t="s">
        <v>119</v>
      </c>
      <c r="T4" s="282" t="s">
        <v>143</v>
      </c>
      <c r="U4" s="283" t="s">
        <v>73</v>
      </c>
      <c r="V4" s="284" t="s">
        <v>75</v>
      </c>
      <c r="W4" s="284" t="s">
        <v>69</v>
      </c>
      <c r="X4" s="285" t="s">
        <v>79</v>
      </c>
      <c r="Y4" s="281" t="s">
        <v>58</v>
      </c>
      <c r="Z4" s="286" t="s">
        <v>61</v>
      </c>
      <c r="AA4" s="283" t="s">
        <v>100</v>
      </c>
      <c r="AB4" s="284" t="s">
        <v>107</v>
      </c>
      <c r="AC4" s="287" t="s">
        <v>115</v>
      </c>
      <c r="AD4" s="287" t="s">
        <v>117</v>
      </c>
      <c r="AE4" s="285" t="s">
        <v>160</v>
      </c>
      <c r="AF4" s="281" t="s">
        <v>152</v>
      </c>
      <c r="AG4" s="288" t="s">
        <v>150</v>
      </c>
      <c r="AH4" s="286" t="s">
        <v>151</v>
      </c>
      <c r="AJ4" s="289" t="s">
        <v>124</v>
      </c>
      <c r="AK4" s="290"/>
      <c r="AL4" s="291"/>
      <c r="AM4" s="292"/>
      <c r="AN4" s="293"/>
    </row>
    <row r="5" spans="2:40" ht="27.75" customHeight="1" x14ac:dyDescent="0.2">
      <c r="B5" s="294" t="s">
        <v>124</v>
      </c>
      <c r="C5" s="50">
        <v>5</v>
      </c>
      <c r="D5" s="50">
        <v>5</v>
      </c>
      <c r="E5" s="295"/>
      <c r="F5" s="296"/>
      <c r="G5" s="297">
        <v>5</v>
      </c>
      <c r="H5" s="297"/>
      <c r="I5" s="297"/>
      <c r="J5" s="298">
        <v>4</v>
      </c>
      <c r="K5" s="295"/>
      <c r="L5" s="296">
        <v>1</v>
      </c>
      <c r="N5" s="299" t="s">
        <v>124</v>
      </c>
      <c r="O5" s="290">
        <v>5</v>
      </c>
      <c r="P5" s="300"/>
      <c r="Q5" s="301"/>
      <c r="R5" s="301"/>
      <c r="S5" s="301"/>
      <c r="T5" s="301"/>
      <c r="U5" s="302"/>
      <c r="V5" s="303"/>
      <c r="W5" s="303"/>
      <c r="X5" s="304"/>
      <c r="Y5" s="305">
        <v>5</v>
      </c>
      <c r="Z5" s="306"/>
      <c r="AA5" s="302"/>
      <c r="AB5" s="303"/>
      <c r="AC5" s="307"/>
      <c r="AD5" s="307"/>
      <c r="AE5" s="304"/>
      <c r="AF5" s="305"/>
      <c r="AG5" s="308"/>
      <c r="AH5" s="306"/>
      <c r="AJ5" s="289" t="s">
        <v>206</v>
      </c>
      <c r="AK5" s="309"/>
      <c r="AL5" s="291"/>
      <c r="AM5" s="292"/>
      <c r="AN5" s="293"/>
    </row>
    <row r="6" spans="2:40" ht="22.5" customHeight="1" x14ac:dyDescent="0.2">
      <c r="B6" s="294" t="s">
        <v>206</v>
      </c>
      <c r="C6" s="50">
        <v>6</v>
      </c>
      <c r="D6" s="50">
        <v>6</v>
      </c>
      <c r="E6" s="295"/>
      <c r="F6" s="296"/>
      <c r="G6" s="297"/>
      <c r="H6" s="297"/>
      <c r="I6" s="297">
        <v>6</v>
      </c>
      <c r="J6" s="298">
        <v>5</v>
      </c>
      <c r="K6" s="295">
        <v>1</v>
      </c>
      <c r="L6" s="296"/>
      <c r="N6" s="299" t="s">
        <v>207</v>
      </c>
      <c r="O6" s="290">
        <v>6</v>
      </c>
      <c r="P6" s="310"/>
      <c r="Q6" s="311"/>
      <c r="R6" s="311"/>
      <c r="S6" s="311"/>
      <c r="T6" s="311"/>
      <c r="U6" s="312"/>
      <c r="V6" s="51"/>
      <c r="W6" s="51"/>
      <c r="X6" s="313"/>
      <c r="Y6" s="314"/>
      <c r="Z6" s="315"/>
      <c r="AA6" s="312"/>
      <c r="AB6" s="51"/>
      <c r="AC6" s="316"/>
      <c r="AD6" s="316"/>
      <c r="AE6" s="313"/>
      <c r="AF6" s="314">
        <v>4</v>
      </c>
      <c r="AG6" s="317">
        <v>1</v>
      </c>
      <c r="AH6" s="315">
        <v>1</v>
      </c>
      <c r="AJ6" s="289" t="s">
        <v>208</v>
      </c>
      <c r="AK6" s="309"/>
      <c r="AL6" s="291"/>
      <c r="AM6" s="292"/>
      <c r="AN6" s="293"/>
    </row>
    <row r="7" spans="2:40" ht="27.75" customHeight="1" x14ac:dyDescent="0.2">
      <c r="B7" s="294" t="s">
        <v>480</v>
      </c>
      <c r="C7" s="50">
        <v>11</v>
      </c>
      <c r="D7" s="50">
        <v>11</v>
      </c>
      <c r="E7" s="295"/>
      <c r="F7" s="296">
        <v>11</v>
      </c>
      <c r="G7" s="297"/>
      <c r="H7" s="297"/>
      <c r="I7" s="297"/>
      <c r="J7" s="298">
        <v>10</v>
      </c>
      <c r="K7" s="295"/>
      <c r="L7" s="296">
        <v>1</v>
      </c>
      <c r="M7" s="318"/>
      <c r="N7" s="299" t="s">
        <v>481</v>
      </c>
      <c r="O7" s="290">
        <v>11</v>
      </c>
      <c r="P7" s="310"/>
      <c r="Q7" s="311"/>
      <c r="R7" s="311"/>
      <c r="S7" s="311"/>
      <c r="T7" s="311"/>
      <c r="U7" s="312">
        <v>4</v>
      </c>
      <c r="V7" s="51">
        <v>1</v>
      </c>
      <c r="W7" s="51">
        <v>4</v>
      </c>
      <c r="X7" s="313">
        <v>2</v>
      </c>
      <c r="Y7" s="314"/>
      <c r="Z7" s="315"/>
      <c r="AA7" s="312"/>
      <c r="AB7" s="51"/>
      <c r="AC7" s="316"/>
      <c r="AD7" s="316"/>
      <c r="AE7" s="313"/>
      <c r="AF7" s="314"/>
      <c r="AG7" s="317"/>
      <c r="AH7" s="315"/>
      <c r="AJ7" s="289" t="s">
        <v>209</v>
      </c>
      <c r="AK7" s="309"/>
      <c r="AL7" s="291"/>
      <c r="AM7" s="292"/>
      <c r="AN7" s="293"/>
    </row>
    <row r="8" spans="2:40" ht="22.5" customHeight="1" x14ac:dyDescent="0.2">
      <c r="B8" s="294" t="s">
        <v>482</v>
      </c>
      <c r="C8" s="50">
        <v>4</v>
      </c>
      <c r="D8" s="50">
        <v>4</v>
      </c>
      <c r="E8" s="295">
        <v>4</v>
      </c>
      <c r="F8" s="296"/>
      <c r="G8" s="297"/>
      <c r="H8" s="297"/>
      <c r="I8" s="297"/>
      <c r="J8" s="298">
        <v>4</v>
      </c>
      <c r="K8" s="295"/>
      <c r="L8" s="296"/>
      <c r="M8" s="318"/>
      <c r="N8" s="299" t="s">
        <v>483</v>
      </c>
      <c r="O8" s="290">
        <v>4</v>
      </c>
      <c r="P8" s="310"/>
      <c r="Q8" s="311"/>
      <c r="R8" s="311">
        <v>1</v>
      </c>
      <c r="S8" s="311">
        <v>3</v>
      </c>
      <c r="T8" s="311"/>
      <c r="U8" s="312"/>
      <c r="V8" s="51"/>
      <c r="W8" s="51"/>
      <c r="X8" s="313"/>
      <c r="Y8" s="314"/>
      <c r="Z8" s="315"/>
      <c r="AA8" s="312"/>
      <c r="AB8" s="51"/>
      <c r="AC8" s="316"/>
      <c r="AD8" s="316"/>
      <c r="AE8" s="313"/>
      <c r="AF8" s="314"/>
      <c r="AG8" s="317"/>
      <c r="AH8" s="315"/>
      <c r="AJ8" s="289" t="s">
        <v>210</v>
      </c>
      <c r="AK8" s="309"/>
      <c r="AL8" s="291"/>
      <c r="AM8" s="292"/>
      <c r="AN8" s="293"/>
    </row>
    <row r="9" spans="2:40" ht="22.5" customHeight="1" x14ac:dyDescent="0.2">
      <c r="B9" s="294" t="s">
        <v>211</v>
      </c>
      <c r="C9" s="50">
        <v>8</v>
      </c>
      <c r="D9" s="50">
        <v>8</v>
      </c>
      <c r="E9" s="295">
        <v>8</v>
      </c>
      <c r="F9" s="296"/>
      <c r="G9" s="297"/>
      <c r="H9" s="297"/>
      <c r="I9" s="297"/>
      <c r="J9" s="298">
        <v>6</v>
      </c>
      <c r="K9" s="295">
        <v>2</v>
      </c>
      <c r="L9" s="296"/>
      <c r="N9" s="299" t="s">
        <v>211</v>
      </c>
      <c r="O9" s="290">
        <v>8</v>
      </c>
      <c r="P9" s="310">
        <v>7</v>
      </c>
      <c r="Q9" s="311"/>
      <c r="R9" s="311"/>
      <c r="S9" s="311"/>
      <c r="T9" s="311">
        <v>1</v>
      </c>
      <c r="U9" s="312"/>
      <c r="V9" s="51"/>
      <c r="W9" s="51"/>
      <c r="X9" s="313"/>
      <c r="Y9" s="314"/>
      <c r="Z9" s="315"/>
      <c r="AA9" s="312"/>
      <c r="AB9" s="51"/>
      <c r="AC9" s="316"/>
      <c r="AD9" s="316"/>
      <c r="AE9" s="313"/>
      <c r="AF9" s="314"/>
      <c r="AG9" s="317"/>
      <c r="AH9" s="315"/>
      <c r="AJ9" s="289" t="s">
        <v>211</v>
      </c>
      <c r="AK9" s="309"/>
      <c r="AL9" s="291"/>
      <c r="AM9" s="292"/>
      <c r="AN9" s="293"/>
    </row>
    <row r="10" spans="2:40" ht="22.5" customHeight="1" x14ac:dyDescent="0.2">
      <c r="B10" s="294" t="s">
        <v>484</v>
      </c>
      <c r="C10" s="50">
        <v>8</v>
      </c>
      <c r="D10" s="50">
        <v>9</v>
      </c>
      <c r="E10" s="295">
        <v>9</v>
      </c>
      <c r="F10" s="296"/>
      <c r="G10" s="297"/>
      <c r="H10" s="297"/>
      <c r="I10" s="297"/>
      <c r="J10" s="298"/>
      <c r="K10" s="295">
        <v>6</v>
      </c>
      <c r="L10" s="296">
        <v>3</v>
      </c>
      <c r="N10" s="299" t="s">
        <v>484</v>
      </c>
      <c r="O10" s="290">
        <v>9</v>
      </c>
      <c r="P10" s="310"/>
      <c r="Q10" s="311">
        <v>9</v>
      </c>
      <c r="R10" s="311"/>
      <c r="S10" s="311"/>
      <c r="T10" s="311"/>
      <c r="U10" s="312"/>
      <c r="V10" s="51"/>
      <c r="W10" s="51"/>
      <c r="X10" s="313"/>
      <c r="Y10" s="314"/>
      <c r="Z10" s="315"/>
      <c r="AA10" s="312"/>
      <c r="AB10" s="51"/>
      <c r="AC10" s="316"/>
      <c r="AD10" s="316"/>
      <c r="AE10" s="313"/>
      <c r="AF10" s="314"/>
      <c r="AG10" s="317"/>
      <c r="AH10" s="315"/>
      <c r="AJ10" s="289" t="s">
        <v>484</v>
      </c>
      <c r="AK10" s="309"/>
      <c r="AL10" s="291"/>
      <c r="AM10" s="292"/>
      <c r="AN10" s="293"/>
    </row>
    <row r="11" spans="2:40" ht="22.5" customHeight="1" x14ac:dyDescent="0.2">
      <c r="B11" s="294" t="s">
        <v>212</v>
      </c>
      <c r="C11" s="50">
        <v>2</v>
      </c>
      <c r="D11" s="50">
        <v>2</v>
      </c>
      <c r="E11" s="295"/>
      <c r="F11" s="296"/>
      <c r="G11" s="297">
        <v>2</v>
      </c>
      <c r="H11" s="297"/>
      <c r="I11" s="297"/>
      <c r="J11" s="298">
        <v>2</v>
      </c>
      <c r="K11" s="295"/>
      <c r="L11" s="296"/>
      <c r="N11" s="299" t="s">
        <v>212</v>
      </c>
      <c r="O11" s="290">
        <v>2</v>
      </c>
      <c r="P11" s="310"/>
      <c r="Q11" s="311"/>
      <c r="R11" s="311"/>
      <c r="S11" s="311"/>
      <c r="T11" s="311"/>
      <c r="U11" s="312"/>
      <c r="V11" s="51"/>
      <c r="W11" s="51"/>
      <c r="X11" s="313"/>
      <c r="Y11" s="314">
        <v>2</v>
      </c>
      <c r="Z11" s="315"/>
      <c r="AA11" s="312"/>
      <c r="AB11" s="51"/>
      <c r="AC11" s="316"/>
      <c r="AD11" s="316"/>
      <c r="AE11" s="313"/>
      <c r="AF11" s="314"/>
      <c r="AG11" s="317"/>
      <c r="AH11" s="315"/>
      <c r="AJ11" s="289" t="s">
        <v>212</v>
      </c>
      <c r="AK11" s="309"/>
      <c r="AL11" s="291"/>
      <c r="AM11" s="292"/>
      <c r="AN11" s="293"/>
    </row>
    <row r="12" spans="2:40" ht="22.5" customHeight="1" x14ac:dyDescent="0.2">
      <c r="B12" s="294" t="s">
        <v>213</v>
      </c>
      <c r="C12" s="50">
        <v>8</v>
      </c>
      <c r="D12" s="50">
        <v>8</v>
      </c>
      <c r="E12" s="295"/>
      <c r="F12" s="296"/>
      <c r="G12" s="297"/>
      <c r="H12" s="297">
        <v>8</v>
      </c>
      <c r="I12" s="297"/>
      <c r="J12" s="298">
        <v>8</v>
      </c>
      <c r="K12" s="295"/>
      <c r="L12" s="296"/>
      <c r="M12" s="318"/>
      <c r="N12" s="299" t="s">
        <v>213</v>
      </c>
      <c r="O12" s="290">
        <v>9</v>
      </c>
      <c r="P12" s="310"/>
      <c r="Q12" s="311"/>
      <c r="R12" s="311"/>
      <c r="S12" s="311"/>
      <c r="T12" s="311"/>
      <c r="U12" s="312"/>
      <c r="V12" s="51"/>
      <c r="W12" s="51"/>
      <c r="X12" s="313"/>
      <c r="Y12" s="314"/>
      <c r="Z12" s="315"/>
      <c r="AA12" s="312">
        <v>3</v>
      </c>
      <c r="AB12" s="51">
        <v>3</v>
      </c>
      <c r="AC12" s="316">
        <v>1</v>
      </c>
      <c r="AD12" s="316">
        <v>1</v>
      </c>
      <c r="AE12" s="313"/>
      <c r="AF12" s="314"/>
      <c r="AG12" s="317"/>
      <c r="AH12" s="315"/>
      <c r="AJ12" s="289" t="s">
        <v>213</v>
      </c>
      <c r="AK12" s="309"/>
      <c r="AL12" s="291"/>
      <c r="AM12" s="292"/>
      <c r="AN12" s="293"/>
    </row>
    <row r="13" spans="2:40" ht="30.75" customHeight="1" x14ac:dyDescent="0.2">
      <c r="B13" s="294" t="s">
        <v>161</v>
      </c>
      <c r="C13" s="50">
        <v>10</v>
      </c>
      <c r="D13" s="50">
        <v>10</v>
      </c>
      <c r="E13" s="295"/>
      <c r="F13" s="296"/>
      <c r="G13" s="297"/>
      <c r="H13" s="297">
        <v>10</v>
      </c>
      <c r="I13" s="297"/>
      <c r="J13" s="298">
        <v>7</v>
      </c>
      <c r="K13" s="295">
        <v>1</v>
      </c>
      <c r="L13" s="296">
        <v>2</v>
      </c>
      <c r="N13" s="299" t="s">
        <v>161</v>
      </c>
      <c r="O13" s="290">
        <v>11</v>
      </c>
      <c r="P13" s="310"/>
      <c r="Q13" s="311"/>
      <c r="R13" s="311"/>
      <c r="S13" s="311"/>
      <c r="T13" s="311"/>
      <c r="U13" s="312"/>
      <c r="V13" s="51"/>
      <c r="W13" s="51"/>
      <c r="X13" s="313"/>
      <c r="Y13" s="314"/>
      <c r="Z13" s="315"/>
      <c r="AA13" s="312"/>
      <c r="AB13" s="51"/>
      <c r="AC13" s="316"/>
      <c r="AD13" s="316"/>
      <c r="AE13" s="313">
        <v>10</v>
      </c>
      <c r="AF13" s="314"/>
      <c r="AG13" s="317"/>
      <c r="AH13" s="315"/>
      <c r="AJ13" s="289" t="s">
        <v>214</v>
      </c>
      <c r="AK13" s="309"/>
      <c r="AL13" s="291"/>
      <c r="AM13" s="292"/>
      <c r="AN13" s="293"/>
    </row>
    <row r="14" spans="2:40" ht="18" customHeight="1" x14ac:dyDescent="0.2">
      <c r="B14" s="294" t="s">
        <v>198</v>
      </c>
      <c r="C14" s="50">
        <v>4</v>
      </c>
      <c r="D14" s="50">
        <v>4</v>
      </c>
      <c r="E14" s="295"/>
      <c r="F14" s="296"/>
      <c r="G14" s="297">
        <v>4</v>
      </c>
      <c r="H14" s="297"/>
      <c r="I14" s="297"/>
      <c r="J14" s="298">
        <v>3</v>
      </c>
      <c r="K14" s="295"/>
      <c r="L14" s="296">
        <v>1</v>
      </c>
      <c r="N14" s="299" t="s">
        <v>198</v>
      </c>
      <c r="O14" s="290">
        <v>4</v>
      </c>
      <c r="P14" s="310"/>
      <c r="Q14" s="311"/>
      <c r="R14" s="311"/>
      <c r="S14" s="311"/>
      <c r="T14" s="311"/>
      <c r="U14" s="312"/>
      <c r="V14" s="51"/>
      <c r="W14" s="51"/>
      <c r="X14" s="313"/>
      <c r="Y14" s="314"/>
      <c r="Z14" s="315">
        <v>4</v>
      </c>
      <c r="AA14" s="312"/>
      <c r="AB14" s="51"/>
      <c r="AC14" s="316"/>
      <c r="AD14" s="316"/>
      <c r="AE14" s="313"/>
      <c r="AF14" s="314"/>
      <c r="AG14" s="317"/>
      <c r="AH14" s="315"/>
      <c r="AJ14" s="289" t="s">
        <v>215</v>
      </c>
      <c r="AK14" s="309"/>
      <c r="AL14" s="291"/>
      <c r="AM14" s="292"/>
      <c r="AN14" s="293"/>
    </row>
    <row r="15" spans="2:40" ht="22.5" customHeight="1" thickBot="1" x14ac:dyDescent="0.25">
      <c r="B15" s="294" t="s">
        <v>485</v>
      </c>
      <c r="C15" s="50">
        <v>5</v>
      </c>
      <c r="D15" s="50">
        <v>5</v>
      </c>
      <c r="E15" s="295"/>
      <c r="F15" s="296"/>
      <c r="G15" s="297">
        <v>5</v>
      </c>
      <c r="H15" s="297"/>
      <c r="I15" s="297"/>
      <c r="J15" s="298">
        <v>5</v>
      </c>
      <c r="K15" s="295"/>
      <c r="L15" s="296"/>
      <c r="N15" s="319" t="s">
        <v>485</v>
      </c>
      <c r="O15" s="290">
        <v>5</v>
      </c>
      <c r="P15" s="320"/>
      <c r="Q15" s="321"/>
      <c r="R15" s="321"/>
      <c r="S15" s="321"/>
      <c r="T15" s="321"/>
      <c r="U15" s="322"/>
      <c r="V15" s="323"/>
      <c r="W15" s="323"/>
      <c r="X15" s="324"/>
      <c r="Y15" s="325">
        <v>5</v>
      </c>
      <c r="Z15" s="326"/>
      <c r="AA15" s="322"/>
      <c r="AB15" s="323"/>
      <c r="AC15" s="327"/>
      <c r="AD15" s="327"/>
      <c r="AE15" s="324"/>
      <c r="AF15" s="325"/>
      <c r="AG15" s="328"/>
      <c r="AH15" s="326"/>
      <c r="AJ15" s="289" t="s">
        <v>216</v>
      </c>
      <c r="AK15" s="309"/>
      <c r="AL15" s="291"/>
      <c r="AM15" s="292"/>
      <c r="AN15" s="293"/>
    </row>
    <row r="16" spans="2:40" ht="22.5" customHeight="1" thickBot="1" x14ac:dyDescent="0.25">
      <c r="B16" s="329" t="s">
        <v>217</v>
      </c>
      <c r="C16" s="330">
        <f t="shared" ref="C16:L16" si="0">SUM(C5:C15)</f>
        <v>71</v>
      </c>
      <c r="D16" s="330">
        <f t="shared" si="0"/>
        <v>72</v>
      </c>
      <c r="E16" s="331">
        <f t="shared" si="0"/>
        <v>21</v>
      </c>
      <c r="F16" s="332">
        <f t="shared" si="0"/>
        <v>11</v>
      </c>
      <c r="G16" s="333">
        <f t="shared" si="0"/>
        <v>16</v>
      </c>
      <c r="H16" s="333">
        <f t="shared" si="0"/>
        <v>18</v>
      </c>
      <c r="I16" s="333">
        <f t="shared" si="0"/>
        <v>6</v>
      </c>
      <c r="J16" s="330">
        <f t="shared" si="0"/>
        <v>54</v>
      </c>
      <c r="K16" s="331">
        <f t="shared" si="0"/>
        <v>10</v>
      </c>
      <c r="L16" s="332">
        <f t="shared" si="0"/>
        <v>8</v>
      </c>
      <c r="N16" s="334" t="s">
        <v>217</v>
      </c>
      <c r="O16" s="335">
        <f t="shared" ref="O16:AH16" si="1">SUM(O5:O15)</f>
        <v>74</v>
      </c>
      <c r="P16" s="336">
        <f t="shared" si="1"/>
        <v>7</v>
      </c>
      <c r="Q16" s="337">
        <f t="shared" si="1"/>
        <v>9</v>
      </c>
      <c r="R16" s="337">
        <f t="shared" si="1"/>
        <v>1</v>
      </c>
      <c r="S16" s="337">
        <f t="shared" si="1"/>
        <v>3</v>
      </c>
      <c r="T16" s="337">
        <f t="shared" si="1"/>
        <v>1</v>
      </c>
      <c r="U16" s="338">
        <f t="shared" si="1"/>
        <v>4</v>
      </c>
      <c r="V16" s="339">
        <f t="shared" si="1"/>
        <v>1</v>
      </c>
      <c r="W16" s="339">
        <f t="shared" si="1"/>
        <v>4</v>
      </c>
      <c r="X16" s="340">
        <f t="shared" si="1"/>
        <v>2</v>
      </c>
      <c r="Y16" s="341">
        <f t="shared" si="1"/>
        <v>12</v>
      </c>
      <c r="Z16" s="342">
        <f t="shared" si="1"/>
        <v>4</v>
      </c>
      <c r="AA16" s="338">
        <f t="shared" si="1"/>
        <v>3</v>
      </c>
      <c r="AB16" s="339">
        <f t="shared" si="1"/>
        <v>3</v>
      </c>
      <c r="AC16" s="339">
        <f t="shared" si="1"/>
        <v>1</v>
      </c>
      <c r="AD16" s="339">
        <f t="shared" si="1"/>
        <v>1</v>
      </c>
      <c r="AE16" s="340">
        <f t="shared" si="1"/>
        <v>10</v>
      </c>
      <c r="AF16" s="341">
        <f t="shared" si="1"/>
        <v>4</v>
      </c>
      <c r="AG16" s="341">
        <f t="shared" si="1"/>
        <v>1</v>
      </c>
      <c r="AH16" s="343">
        <f t="shared" si="1"/>
        <v>1</v>
      </c>
      <c r="AJ16" s="289" t="s">
        <v>198</v>
      </c>
      <c r="AK16" s="309"/>
      <c r="AL16" s="291"/>
      <c r="AM16" s="292"/>
      <c r="AN16" s="293"/>
    </row>
    <row r="17" spans="1:40" ht="22.5" customHeight="1" thickBot="1" x14ac:dyDescent="0.25">
      <c r="M17" s="274">
        <f>SUM(E16:I16)</f>
        <v>72</v>
      </c>
      <c r="N17" s="344"/>
      <c r="O17" s="345"/>
      <c r="P17" s="455">
        <f>SUM(P16:T16)</f>
        <v>21</v>
      </c>
      <c r="Q17" s="456"/>
      <c r="R17" s="456"/>
      <c r="S17" s="456"/>
      <c r="T17" s="456"/>
      <c r="U17" s="457">
        <f>SUM(U16:X16)</f>
        <v>11</v>
      </c>
      <c r="V17" s="458"/>
      <c r="W17" s="458"/>
      <c r="X17" s="459"/>
      <c r="Y17" s="455">
        <f>SUM(Y16:Z16)</f>
        <v>16</v>
      </c>
      <c r="Z17" s="460"/>
      <c r="AA17" s="461">
        <f>SUM(AA16:AE16)</f>
        <v>18</v>
      </c>
      <c r="AB17" s="462"/>
      <c r="AC17" s="462"/>
      <c r="AD17" s="462"/>
      <c r="AE17" s="463"/>
      <c r="AF17" s="455">
        <f>SUM(AF16:AH16)</f>
        <v>6</v>
      </c>
      <c r="AG17" s="456"/>
      <c r="AH17" s="460"/>
      <c r="AJ17" s="289" t="s">
        <v>153</v>
      </c>
      <c r="AK17" s="309"/>
      <c r="AL17" s="291"/>
      <c r="AM17" s="292"/>
      <c r="AN17" s="293"/>
    </row>
    <row r="18" spans="1:40" ht="22.5" customHeight="1" thickBot="1" x14ac:dyDescent="0.25">
      <c r="A18" s="274">
        <f>SUM(C5:C7,C11:C15)</f>
        <v>51</v>
      </c>
      <c r="C18" s="346"/>
      <c r="D18" s="346"/>
      <c r="E18" s="347">
        <f t="shared" ref="E18:L18" si="2">SUM(E16/$D$16)</f>
        <v>0.29166666666666669</v>
      </c>
      <c r="F18" s="347">
        <f t="shared" si="2"/>
        <v>0.15277777777777779</v>
      </c>
      <c r="G18" s="347">
        <f t="shared" si="2"/>
        <v>0.22222222222222221</v>
      </c>
      <c r="H18" s="347">
        <f t="shared" si="2"/>
        <v>0.25</v>
      </c>
      <c r="I18" s="347">
        <f t="shared" si="2"/>
        <v>8.3333333333333329E-2</v>
      </c>
      <c r="J18" s="347">
        <f t="shared" si="2"/>
        <v>0.75</v>
      </c>
      <c r="K18" s="348">
        <f t="shared" si="2"/>
        <v>0.1388888888888889</v>
      </c>
      <c r="L18" s="349">
        <f t="shared" si="2"/>
        <v>0.1111111111111111</v>
      </c>
      <c r="AJ18" s="350" t="s">
        <v>217</v>
      </c>
      <c r="AK18" s="351">
        <f t="shared" ref="AK18:AN18" si="3">SUM(AK4:AK17)</f>
        <v>0</v>
      </c>
      <c r="AL18" s="352">
        <f t="shared" si="3"/>
        <v>0</v>
      </c>
      <c r="AM18" s="353">
        <f t="shared" si="3"/>
        <v>0</v>
      </c>
      <c r="AN18" s="354">
        <f t="shared" si="3"/>
        <v>0</v>
      </c>
    </row>
    <row r="19" spans="1:40" ht="22.5" customHeight="1" x14ac:dyDescent="0.2">
      <c r="C19" s="274">
        <f>SUM(C8:C10)</f>
        <v>20</v>
      </c>
      <c r="D19" s="274">
        <f>SUM(C19-D16)</f>
        <v>-52</v>
      </c>
      <c r="E19" s="274">
        <f>SUM(D8:D10)</f>
        <v>21</v>
      </c>
      <c r="F19" s="355"/>
      <c r="G19" s="274">
        <f>SUM(E16:G16)</f>
        <v>48</v>
      </c>
      <c r="J19" s="274">
        <f>SUM(J16:L16)</f>
        <v>72</v>
      </c>
      <c r="K19" s="355">
        <f>SUM(J18:L18)</f>
        <v>1</v>
      </c>
      <c r="Y19" s="464">
        <f>SUM(P17:AH17)</f>
        <v>72</v>
      </c>
      <c r="Z19" s="464"/>
      <c r="AJ19" s="346"/>
      <c r="AK19" s="346"/>
      <c r="AL19" s="347">
        <f>SUM(AL18/$D$16)</f>
        <v>0</v>
      </c>
      <c r="AM19" s="348">
        <f>SUM(AM18/$D$16)</f>
        <v>0</v>
      </c>
      <c r="AN19" s="349">
        <f>SUM(AN18/$D$16)</f>
        <v>0</v>
      </c>
    </row>
    <row r="20" spans="1:40" ht="22.5" customHeight="1" x14ac:dyDescent="0.2">
      <c r="A20" s="274">
        <v>27</v>
      </c>
      <c r="B20" s="346"/>
      <c r="C20" s="356">
        <f>SUM(C19/D16)</f>
        <v>0.27777777777777779</v>
      </c>
      <c r="D20" s="356">
        <f>SUM(D19/D16)</f>
        <v>-0.72222222222222221</v>
      </c>
      <c r="E20" s="356">
        <f>SUM(E19/D16)</f>
        <v>0.29166666666666669</v>
      </c>
      <c r="I20" s="274">
        <f>SUM(E16:I16)</f>
        <v>72</v>
      </c>
      <c r="P20" s="357"/>
      <c r="Q20" s="357"/>
      <c r="R20" s="357"/>
      <c r="S20" s="357"/>
      <c r="T20" s="357"/>
      <c r="U20" s="357"/>
      <c r="V20" s="357"/>
      <c r="W20" s="357"/>
      <c r="X20" s="357"/>
      <c r="Y20" s="357"/>
      <c r="Z20" s="357"/>
      <c r="AA20" s="357"/>
      <c r="AB20" s="357"/>
      <c r="AC20" s="357"/>
      <c r="AD20" s="357"/>
      <c r="AE20" s="357"/>
      <c r="AF20" s="357"/>
      <c r="AG20" s="357"/>
      <c r="AH20" s="357"/>
      <c r="AL20" s="274">
        <f>SUM(AL18:AN18)</f>
        <v>0</v>
      </c>
    </row>
    <row r="21" spans="1:40" ht="22.5" customHeight="1" x14ac:dyDescent="0.2">
      <c r="P21" s="454"/>
      <c r="Q21" s="454"/>
      <c r="R21" s="454"/>
      <c r="S21" s="454"/>
      <c r="T21" s="454"/>
      <c r="U21" s="454"/>
      <c r="V21" s="454"/>
      <c r="W21" s="454"/>
      <c r="X21" s="454"/>
      <c r="Y21" s="357"/>
      <c r="Z21" s="357"/>
      <c r="AA21" s="454"/>
      <c r="AB21" s="454"/>
      <c r="AC21" s="454"/>
      <c r="AD21" s="454"/>
      <c r="AE21" s="454"/>
      <c r="AF21" s="454"/>
      <c r="AG21" s="454"/>
      <c r="AH21" s="454"/>
    </row>
    <row r="22" spans="1:40" ht="22.5" customHeight="1" x14ac:dyDescent="0.2">
      <c r="F22" s="355">
        <f>SUM(E18:I18)</f>
        <v>1</v>
      </c>
    </row>
    <row r="23" spans="1:40" ht="22.5" customHeight="1" x14ac:dyDescent="0.2"/>
    <row r="24" spans="1:40" ht="22.5" customHeight="1" x14ac:dyDescent="0.2"/>
    <row r="25" spans="1:40" ht="22.5" customHeight="1" x14ac:dyDescent="0.2"/>
    <row r="26" spans="1:40" ht="22.5" customHeight="1" x14ac:dyDescent="0.2"/>
    <row r="27" spans="1:40" ht="22.5" customHeight="1" x14ac:dyDescent="0.2"/>
    <row r="28" spans="1:40" ht="22.5" customHeight="1" x14ac:dyDescent="0.2"/>
    <row r="29" spans="1:40" ht="22.5" customHeight="1" x14ac:dyDescent="0.2"/>
  </sheetData>
  <mergeCells count="18">
    <mergeCell ref="N2:N4"/>
    <mergeCell ref="O2:O4"/>
    <mergeCell ref="P2:AH2"/>
    <mergeCell ref="P3:T3"/>
    <mergeCell ref="U3:X3"/>
    <mergeCell ref="Y3:Z3"/>
    <mergeCell ref="AA3:AE3"/>
    <mergeCell ref="AF3:AH3"/>
    <mergeCell ref="P21:T21"/>
    <mergeCell ref="U21:X21"/>
    <mergeCell ref="AA21:AE21"/>
    <mergeCell ref="AF21:AH21"/>
    <mergeCell ref="P17:T17"/>
    <mergeCell ref="U17:X17"/>
    <mergeCell ref="Y17:Z17"/>
    <mergeCell ref="AA17:AE17"/>
    <mergeCell ref="AF17:AH17"/>
    <mergeCell ref="Y19:Z19"/>
  </mergeCells>
  <pageMargins left="0.7" right="0.7" top="0.75" bottom="0.75" header="0.3" footer="0.3"/>
  <pageSetup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W46"/>
  <sheetViews>
    <sheetView view="pageBreakPreview" zoomScale="70" zoomScaleNormal="100" zoomScaleSheetLayoutView="70" workbookViewId="0">
      <selection activeCell="N15" sqref="N15"/>
    </sheetView>
  </sheetViews>
  <sheetFormatPr baseColWidth="10" defaultRowHeight="12.75" x14ac:dyDescent="0.2"/>
  <cols>
    <col min="1" max="1" width="5.7109375" style="52" customWidth="1"/>
    <col min="2" max="2" width="32.140625" style="52" customWidth="1"/>
    <col min="3" max="3" width="11.42578125" style="52" customWidth="1"/>
    <col min="4" max="4" width="16.85546875" style="52" customWidth="1"/>
    <col min="5" max="5" width="10.140625" style="52" customWidth="1"/>
    <col min="6" max="6" width="12.140625" style="52" customWidth="1"/>
    <col min="7" max="7" width="11.42578125" style="52" customWidth="1"/>
    <col min="8" max="22" width="6.7109375" style="52" customWidth="1"/>
    <col min="23" max="23" width="4.42578125" style="52" customWidth="1"/>
    <col min="24" max="32" width="6.7109375" style="53" customWidth="1"/>
    <col min="33" max="33" width="7.7109375" style="52" customWidth="1"/>
    <col min="34" max="34" width="33.85546875" style="52" customWidth="1"/>
    <col min="35" max="35" width="15.140625" style="52" customWidth="1"/>
    <col min="36" max="36" width="19" style="52" customWidth="1"/>
    <col min="37" max="37" width="13.85546875" style="52" customWidth="1"/>
    <col min="38" max="264" width="11.42578125" style="52"/>
    <col min="265" max="265" width="36.85546875" style="52" customWidth="1"/>
    <col min="266" max="266" width="9.140625" style="52" bestFit="1" customWidth="1"/>
    <col min="267" max="267" width="13.140625" style="52" bestFit="1" customWidth="1"/>
    <col min="268" max="268" width="15.28515625" style="52" customWidth="1"/>
    <col min="269" max="269" width="11" style="52" customWidth="1"/>
    <col min="270" max="270" width="8.7109375" style="52" bestFit="1" customWidth="1"/>
    <col min="271" max="271" width="7.28515625" style="52" customWidth="1"/>
    <col min="272" max="272" width="3.85546875" style="52" bestFit="1" customWidth="1"/>
    <col min="273" max="273" width="4.42578125" style="52" bestFit="1" customWidth="1"/>
    <col min="274" max="274" width="4.28515625" style="52" customWidth="1"/>
    <col min="275" max="275" width="6" style="52" customWidth="1"/>
    <col min="276" max="276" width="5.7109375" style="52" customWidth="1"/>
    <col min="277" max="277" width="4" style="52" customWidth="1"/>
    <col min="278" max="279" width="6" style="52" customWidth="1"/>
    <col min="280" max="288" width="5.42578125" style="52" customWidth="1"/>
    <col min="289" max="289" width="7.7109375" style="52" customWidth="1"/>
    <col min="290" max="290" width="28.5703125" style="52" customWidth="1"/>
    <col min="291" max="291" width="11.42578125" style="52"/>
    <col min="292" max="292" width="15.7109375" style="52" customWidth="1"/>
    <col min="293" max="520" width="11.42578125" style="52"/>
    <col min="521" max="521" width="36.85546875" style="52" customWidth="1"/>
    <col min="522" max="522" width="9.140625" style="52" bestFit="1" customWidth="1"/>
    <col min="523" max="523" width="13.140625" style="52" bestFit="1" customWidth="1"/>
    <col min="524" max="524" width="15.28515625" style="52" customWidth="1"/>
    <col min="525" max="525" width="11" style="52" customWidth="1"/>
    <col min="526" max="526" width="8.7109375" style="52" bestFit="1" customWidth="1"/>
    <col min="527" max="527" width="7.28515625" style="52" customWidth="1"/>
    <col min="528" max="528" width="3.85546875" style="52" bestFit="1" customWidth="1"/>
    <col min="529" max="529" width="4.42578125" style="52" bestFit="1" customWidth="1"/>
    <col min="530" max="530" width="4.28515625" style="52" customWidth="1"/>
    <col min="531" max="531" width="6" style="52" customWidth="1"/>
    <col min="532" max="532" width="5.7109375" style="52" customWidth="1"/>
    <col min="533" max="533" width="4" style="52" customWidth="1"/>
    <col min="534" max="535" width="6" style="52" customWidth="1"/>
    <col min="536" max="544" width="5.42578125" style="52" customWidth="1"/>
    <col min="545" max="545" width="7.7109375" style="52" customWidth="1"/>
    <col min="546" max="546" width="28.5703125" style="52" customWidth="1"/>
    <col min="547" max="547" width="11.42578125" style="52"/>
    <col min="548" max="548" width="15.7109375" style="52" customWidth="1"/>
    <col min="549" max="776" width="11.42578125" style="52"/>
    <col min="777" max="777" width="36.85546875" style="52" customWidth="1"/>
    <col min="778" max="778" width="9.140625" style="52" bestFit="1" customWidth="1"/>
    <col min="779" max="779" width="13.140625" style="52" bestFit="1" customWidth="1"/>
    <col min="780" max="780" width="15.28515625" style="52" customWidth="1"/>
    <col min="781" max="781" width="11" style="52" customWidth="1"/>
    <col min="782" max="782" width="8.7109375" style="52" bestFit="1" customWidth="1"/>
    <col min="783" max="783" width="7.28515625" style="52" customWidth="1"/>
    <col min="784" max="784" width="3.85546875" style="52" bestFit="1" customWidth="1"/>
    <col min="785" max="785" width="4.42578125" style="52" bestFit="1" customWidth="1"/>
    <col min="786" max="786" width="4.28515625" style="52" customWidth="1"/>
    <col min="787" max="787" width="6" style="52" customWidth="1"/>
    <col min="788" max="788" width="5.7109375" style="52" customWidth="1"/>
    <col min="789" max="789" width="4" style="52" customWidth="1"/>
    <col min="790" max="791" width="6" style="52" customWidth="1"/>
    <col min="792" max="800" width="5.42578125" style="52" customWidth="1"/>
    <col min="801" max="801" width="7.7109375" style="52" customWidth="1"/>
    <col min="802" max="802" width="28.5703125" style="52" customWidth="1"/>
    <col min="803" max="803" width="11.42578125" style="52"/>
    <col min="804" max="804" width="15.7109375" style="52" customWidth="1"/>
    <col min="805" max="1032" width="11.42578125" style="52"/>
    <col min="1033" max="1033" width="36.85546875" style="52" customWidth="1"/>
    <col min="1034" max="1034" width="9.140625" style="52" bestFit="1" customWidth="1"/>
    <col min="1035" max="1035" width="13.140625" style="52" bestFit="1" customWidth="1"/>
    <col min="1036" max="1036" width="15.28515625" style="52" customWidth="1"/>
    <col min="1037" max="1037" width="11" style="52" customWidth="1"/>
    <col min="1038" max="1038" width="8.7109375" style="52" bestFit="1" customWidth="1"/>
    <col min="1039" max="1039" width="7.28515625" style="52" customWidth="1"/>
    <col min="1040" max="1040" width="3.85546875" style="52" bestFit="1" customWidth="1"/>
    <col min="1041" max="1041" width="4.42578125" style="52" bestFit="1" customWidth="1"/>
    <col min="1042" max="1042" width="4.28515625" style="52" customWidth="1"/>
    <col min="1043" max="1043" width="6" style="52" customWidth="1"/>
    <col min="1044" max="1044" width="5.7109375" style="52" customWidth="1"/>
    <col min="1045" max="1045" width="4" style="52" customWidth="1"/>
    <col min="1046" max="1047" width="6" style="52" customWidth="1"/>
    <col min="1048" max="1056" width="5.42578125" style="52" customWidth="1"/>
    <col min="1057" max="1057" width="7.7109375" style="52" customWidth="1"/>
    <col min="1058" max="1058" width="28.5703125" style="52" customWidth="1"/>
    <col min="1059" max="1059" width="11.42578125" style="52"/>
    <col min="1060" max="1060" width="15.7109375" style="52" customWidth="1"/>
    <col min="1061" max="1288" width="11.42578125" style="52"/>
    <col min="1289" max="1289" width="36.85546875" style="52" customWidth="1"/>
    <col min="1290" max="1290" width="9.140625" style="52" bestFit="1" customWidth="1"/>
    <col min="1291" max="1291" width="13.140625" style="52" bestFit="1" customWidth="1"/>
    <col min="1292" max="1292" width="15.28515625" style="52" customWidth="1"/>
    <col min="1293" max="1293" width="11" style="52" customWidth="1"/>
    <col min="1294" max="1294" width="8.7109375" style="52" bestFit="1" customWidth="1"/>
    <col min="1295" max="1295" width="7.28515625" style="52" customWidth="1"/>
    <col min="1296" max="1296" width="3.85546875" style="52" bestFit="1" customWidth="1"/>
    <col min="1297" max="1297" width="4.42578125" style="52" bestFit="1" customWidth="1"/>
    <col min="1298" max="1298" width="4.28515625" style="52" customWidth="1"/>
    <col min="1299" max="1299" width="6" style="52" customWidth="1"/>
    <col min="1300" max="1300" width="5.7109375" style="52" customWidth="1"/>
    <col min="1301" max="1301" width="4" style="52" customWidth="1"/>
    <col min="1302" max="1303" width="6" style="52" customWidth="1"/>
    <col min="1304" max="1312" width="5.42578125" style="52" customWidth="1"/>
    <col min="1313" max="1313" width="7.7109375" style="52" customWidth="1"/>
    <col min="1314" max="1314" width="28.5703125" style="52" customWidth="1"/>
    <col min="1315" max="1315" width="11.42578125" style="52"/>
    <col min="1316" max="1316" width="15.7109375" style="52" customWidth="1"/>
    <col min="1317" max="1544" width="11.42578125" style="52"/>
    <col min="1545" max="1545" width="36.85546875" style="52" customWidth="1"/>
    <col min="1546" max="1546" width="9.140625" style="52" bestFit="1" customWidth="1"/>
    <col min="1547" max="1547" width="13.140625" style="52" bestFit="1" customWidth="1"/>
    <col min="1548" max="1548" width="15.28515625" style="52" customWidth="1"/>
    <col min="1549" max="1549" width="11" style="52" customWidth="1"/>
    <col min="1550" max="1550" width="8.7109375" style="52" bestFit="1" customWidth="1"/>
    <col min="1551" max="1551" width="7.28515625" style="52" customWidth="1"/>
    <col min="1552" max="1552" width="3.85546875" style="52" bestFit="1" customWidth="1"/>
    <col min="1553" max="1553" width="4.42578125" style="52" bestFit="1" customWidth="1"/>
    <col min="1554" max="1554" width="4.28515625" style="52" customWidth="1"/>
    <col min="1555" max="1555" width="6" style="52" customWidth="1"/>
    <col min="1556" max="1556" width="5.7109375" style="52" customWidth="1"/>
    <col min="1557" max="1557" width="4" style="52" customWidth="1"/>
    <col min="1558" max="1559" width="6" style="52" customWidth="1"/>
    <col min="1560" max="1568" width="5.42578125" style="52" customWidth="1"/>
    <col min="1569" max="1569" width="7.7109375" style="52" customWidth="1"/>
    <col min="1570" max="1570" width="28.5703125" style="52" customWidth="1"/>
    <col min="1571" max="1571" width="11.42578125" style="52"/>
    <col min="1572" max="1572" width="15.7109375" style="52" customWidth="1"/>
    <col min="1573" max="1800" width="11.42578125" style="52"/>
    <col min="1801" max="1801" width="36.85546875" style="52" customWidth="1"/>
    <col min="1802" max="1802" width="9.140625" style="52" bestFit="1" customWidth="1"/>
    <col min="1803" max="1803" width="13.140625" style="52" bestFit="1" customWidth="1"/>
    <col min="1804" max="1804" width="15.28515625" style="52" customWidth="1"/>
    <col min="1805" max="1805" width="11" style="52" customWidth="1"/>
    <col min="1806" max="1806" width="8.7109375" style="52" bestFit="1" customWidth="1"/>
    <col min="1807" max="1807" width="7.28515625" style="52" customWidth="1"/>
    <col min="1808" max="1808" width="3.85546875" style="52" bestFit="1" customWidth="1"/>
    <col min="1809" max="1809" width="4.42578125" style="52" bestFit="1" customWidth="1"/>
    <col min="1810" max="1810" width="4.28515625" style="52" customWidth="1"/>
    <col min="1811" max="1811" width="6" style="52" customWidth="1"/>
    <col min="1812" max="1812" width="5.7109375" style="52" customWidth="1"/>
    <col min="1813" max="1813" width="4" style="52" customWidth="1"/>
    <col min="1814" max="1815" width="6" style="52" customWidth="1"/>
    <col min="1816" max="1824" width="5.42578125" style="52" customWidth="1"/>
    <col min="1825" max="1825" width="7.7109375" style="52" customWidth="1"/>
    <col min="1826" max="1826" width="28.5703125" style="52" customWidth="1"/>
    <col min="1827" max="1827" width="11.42578125" style="52"/>
    <col min="1828" max="1828" width="15.7109375" style="52" customWidth="1"/>
    <col min="1829" max="2056" width="11.42578125" style="52"/>
    <col min="2057" max="2057" width="36.85546875" style="52" customWidth="1"/>
    <col min="2058" max="2058" width="9.140625" style="52" bestFit="1" customWidth="1"/>
    <col min="2059" max="2059" width="13.140625" style="52" bestFit="1" customWidth="1"/>
    <col min="2060" max="2060" width="15.28515625" style="52" customWidth="1"/>
    <col min="2061" max="2061" width="11" style="52" customWidth="1"/>
    <col min="2062" max="2062" width="8.7109375" style="52" bestFit="1" customWidth="1"/>
    <col min="2063" max="2063" width="7.28515625" style="52" customWidth="1"/>
    <col min="2064" max="2064" width="3.85546875" style="52" bestFit="1" customWidth="1"/>
    <col min="2065" max="2065" width="4.42578125" style="52" bestFit="1" customWidth="1"/>
    <col min="2066" max="2066" width="4.28515625" style="52" customWidth="1"/>
    <col min="2067" max="2067" width="6" style="52" customWidth="1"/>
    <col min="2068" max="2068" width="5.7109375" style="52" customWidth="1"/>
    <col min="2069" max="2069" width="4" style="52" customWidth="1"/>
    <col min="2070" max="2071" width="6" style="52" customWidth="1"/>
    <col min="2072" max="2080" width="5.42578125" style="52" customWidth="1"/>
    <col min="2081" max="2081" width="7.7109375" style="52" customWidth="1"/>
    <col min="2082" max="2082" width="28.5703125" style="52" customWidth="1"/>
    <col min="2083" max="2083" width="11.42578125" style="52"/>
    <col min="2084" max="2084" width="15.7109375" style="52" customWidth="1"/>
    <col min="2085" max="2312" width="11.42578125" style="52"/>
    <col min="2313" max="2313" width="36.85546875" style="52" customWidth="1"/>
    <col min="2314" max="2314" width="9.140625" style="52" bestFit="1" customWidth="1"/>
    <col min="2315" max="2315" width="13.140625" style="52" bestFit="1" customWidth="1"/>
    <col min="2316" max="2316" width="15.28515625" style="52" customWidth="1"/>
    <col min="2317" max="2317" width="11" style="52" customWidth="1"/>
    <col min="2318" max="2318" width="8.7109375" style="52" bestFit="1" customWidth="1"/>
    <col min="2319" max="2319" width="7.28515625" style="52" customWidth="1"/>
    <col min="2320" max="2320" width="3.85546875" style="52" bestFit="1" customWidth="1"/>
    <col min="2321" max="2321" width="4.42578125" style="52" bestFit="1" customWidth="1"/>
    <col min="2322" max="2322" width="4.28515625" style="52" customWidth="1"/>
    <col min="2323" max="2323" width="6" style="52" customWidth="1"/>
    <col min="2324" max="2324" width="5.7109375" style="52" customWidth="1"/>
    <col min="2325" max="2325" width="4" style="52" customWidth="1"/>
    <col min="2326" max="2327" width="6" style="52" customWidth="1"/>
    <col min="2328" max="2336" width="5.42578125" style="52" customWidth="1"/>
    <col min="2337" max="2337" width="7.7109375" style="52" customWidth="1"/>
    <col min="2338" max="2338" width="28.5703125" style="52" customWidth="1"/>
    <col min="2339" max="2339" width="11.42578125" style="52"/>
    <col min="2340" max="2340" width="15.7109375" style="52" customWidth="1"/>
    <col min="2341" max="2568" width="11.42578125" style="52"/>
    <col min="2569" max="2569" width="36.85546875" style="52" customWidth="1"/>
    <col min="2570" max="2570" width="9.140625" style="52" bestFit="1" customWidth="1"/>
    <col min="2571" max="2571" width="13.140625" style="52" bestFit="1" customWidth="1"/>
    <col min="2572" max="2572" width="15.28515625" style="52" customWidth="1"/>
    <col min="2573" max="2573" width="11" style="52" customWidth="1"/>
    <col min="2574" max="2574" width="8.7109375" style="52" bestFit="1" customWidth="1"/>
    <col min="2575" max="2575" width="7.28515625" style="52" customWidth="1"/>
    <col min="2576" max="2576" width="3.85546875" style="52" bestFit="1" customWidth="1"/>
    <col min="2577" max="2577" width="4.42578125" style="52" bestFit="1" customWidth="1"/>
    <col min="2578" max="2578" width="4.28515625" style="52" customWidth="1"/>
    <col min="2579" max="2579" width="6" style="52" customWidth="1"/>
    <col min="2580" max="2580" width="5.7109375" style="52" customWidth="1"/>
    <col min="2581" max="2581" width="4" style="52" customWidth="1"/>
    <col min="2582" max="2583" width="6" style="52" customWidth="1"/>
    <col min="2584" max="2592" width="5.42578125" style="52" customWidth="1"/>
    <col min="2593" max="2593" width="7.7109375" style="52" customWidth="1"/>
    <col min="2594" max="2594" width="28.5703125" style="52" customWidth="1"/>
    <col min="2595" max="2595" width="11.42578125" style="52"/>
    <col min="2596" max="2596" width="15.7109375" style="52" customWidth="1"/>
    <col min="2597" max="2824" width="11.42578125" style="52"/>
    <col min="2825" max="2825" width="36.85546875" style="52" customWidth="1"/>
    <col min="2826" max="2826" width="9.140625" style="52" bestFit="1" customWidth="1"/>
    <col min="2827" max="2827" width="13.140625" style="52" bestFit="1" customWidth="1"/>
    <col min="2828" max="2828" width="15.28515625" style="52" customWidth="1"/>
    <col min="2829" max="2829" width="11" style="52" customWidth="1"/>
    <col min="2830" max="2830" width="8.7109375" style="52" bestFit="1" customWidth="1"/>
    <col min="2831" max="2831" width="7.28515625" style="52" customWidth="1"/>
    <col min="2832" max="2832" width="3.85546875" style="52" bestFit="1" customWidth="1"/>
    <col min="2833" max="2833" width="4.42578125" style="52" bestFit="1" customWidth="1"/>
    <col min="2834" max="2834" width="4.28515625" style="52" customWidth="1"/>
    <col min="2835" max="2835" width="6" style="52" customWidth="1"/>
    <col min="2836" max="2836" width="5.7109375" style="52" customWidth="1"/>
    <col min="2837" max="2837" width="4" style="52" customWidth="1"/>
    <col min="2838" max="2839" width="6" style="52" customWidth="1"/>
    <col min="2840" max="2848" width="5.42578125" style="52" customWidth="1"/>
    <col min="2849" max="2849" width="7.7109375" style="52" customWidth="1"/>
    <col min="2850" max="2850" width="28.5703125" style="52" customWidth="1"/>
    <col min="2851" max="2851" width="11.42578125" style="52"/>
    <col min="2852" max="2852" width="15.7109375" style="52" customWidth="1"/>
    <col min="2853" max="3080" width="11.42578125" style="52"/>
    <col min="3081" max="3081" width="36.85546875" style="52" customWidth="1"/>
    <col min="3082" max="3082" width="9.140625" style="52" bestFit="1" customWidth="1"/>
    <col min="3083" max="3083" width="13.140625" style="52" bestFit="1" customWidth="1"/>
    <col min="3084" max="3084" width="15.28515625" style="52" customWidth="1"/>
    <col min="3085" max="3085" width="11" style="52" customWidth="1"/>
    <col min="3086" max="3086" width="8.7109375" style="52" bestFit="1" customWidth="1"/>
    <col min="3087" max="3087" width="7.28515625" style="52" customWidth="1"/>
    <col min="3088" max="3088" width="3.85546875" style="52" bestFit="1" customWidth="1"/>
    <col min="3089" max="3089" width="4.42578125" style="52" bestFit="1" customWidth="1"/>
    <col min="3090" max="3090" width="4.28515625" style="52" customWidth="1"/>
    <col min="3091" max="3091" width="6" style="52" customWidth="1"/>
    <col min="3092" max="3092" width="5.7109375" style="52" customWidth="1"/>
    <col min="3093" max="3093" width="4" style="52" customWidth="1"/>
    <col min="3094" max="3095" width="6" style="52" customWidth="1"/>
    <col min="3096" max="3104" width="5.42578125" style="52" customWidth="1"/>
    <col min="3105" max="3105" width="7.7109375" style="52" customWidth="1"/>
    <col min="3106" max="3106" width="28.5703125" style="52" customWidth="1"/>
    <col min="3107" max="3107" width="11.42578125" style="52"/>
    <col min="3108" max="3108" width="15.7109375" style="52" customWidth="1"/>
    <col min="3109" max="3336" width="11.42578125" style="52"/>
    <col min="3337" max="3337" width="36.85546875" style="52" customWidth="1"/>
    <col min="3338" max="3338" width="9.140625" style="52" bestFit="1" customWidth="1"/>
    <col min="3339" max="3339" width="13.140625" style="52" bestFit="1" customWidth="1"/>
    <col min="3340" max="3340" width="15.28515625" style="52" customWidth="1"/>
    <col min="3341" max="3341" width="11" style="52" customWidth="1"/>
    <col min="3342" max="3342" width="8.7109375" style="52" bestFit="1" customWidth="1"/>
    <col min="3343" max="3343" width="7.28515625" style="52" customWidth="1"/>
    <col min="3344" max="3344" width="3.85546875" style="52" bestFit="1" customWidth="1"/>
    <col min="3345" max="3345" width="4.42578125" style="52" bestFit="1" customWidth="1"/>
    <col min="3346" max="3346" width="4.28515625" style="52" customWidth="1"/>
    <col min="3347" max="3347" width="6" style="52" customWidth="1"/>
    <col min="3348" max="3348" width="5.7109375" style="52" customWidth="1"/>
    <col min="3349" max="3349" width="4" style="52" customWidth="1"/>
    <col min="3350" max="3351" width="6" style="52" customWidth="1"/>
    <col min="3352" max="3360" width="5.42578125" style="52" customWidth="1"/>
    <col min="3361" max="3361" width="7.7109375" style="52" customWidth="1"/>
    <col min="3362" max="3362" width="28.5703125" style="52" customWidth="1"/>
    <col min="3363" max="3363" width="11.42578125" style="52"/>
    <col min="3364" max="3364" width="15.7109375" style="52" customWidth="1"/>
    <col min="3365" max="3592" width="11.42578125" style="52"/>
    <col min="3593" max="3593" width="36.85546875" style="52" customWidth="1"/>
    <col min="3594" max="3594" width="9.140625" style="52" bestFit="1" customWidth="1"/>
    <col min="3595" max="3595" width="13.140625" style="52" bestFit="1" customWidth="1"/>
    <col min="3596" max="3596" width="15.28515625" style="52" customWidth="1"/>
    <col min="3597" max="3597" width="11" style="52" customWidth="1"/>
    <col min="3598" max="3598" width="8.7109375" style="52" bestFit="1" customWidth="1"/>
    <col min="3599" max="3599" width="7.28515625" style="52" customWidth="1"/>
    <col min="3600" max="3600" width="3.85546875" style="52" bestFit="1" customWidth="1"/>
    <col min="3601" max="3601" width="4.42578125" style="52" bestFit="1" customWidth="1"/>
    <col min="3602" max="3602" width="4.28515625" style="52" customWidth="1"/>
    <col min="3603" max="3603" width="6" style="52" customWidth="1"/>
    <col min="3604" max="3604" width="5.7109375" style="52" customWidth="1"/>
    <col min="3605" max="3605" width="4" style="52" customWidth="1"/>
    <col min="3606" max="3607" width="6" style="52" customWidth="1"/>
    <col min="3608" max="3616" width="5.42578125" style="52" customWidth="1"/>
    <col min="3617" max="3617" width="7.7109375" style="52" customWidth="1"/>
    <col min="3618" max="3618" width="28.5703125" style="52" customWidth="1"/>
    <col min="3619" max="3619" width="11.42578125" style="52"/>
    <col min="3620" max="3620" width="15.7109375" style="52" customWidth="1"/>
    <col min="3621" max="3848" width="11.42578125" style="52"/>
    <col min="3849" max="3849" width="36.85546875" style="52" customWidth="1"/>
    <col min="3850" max="3850" width="9.140625" style="52" bestFit="1" customWidth="1"/>
    <col min="3851" max="3851" width="13.140625" style="52" bestFit="1" customWidth="1"/>
    <col min="3852" max="3852" width="15.28515625" style="52" customWidth="1"/>
    <col min="3853" max="3853" width="11" style="52" customWidth="1"/>
    <col min="3854" max="3854" width="8.7109375" style="52" bestFit="1" customWidth="1"/>
    <col min="3855" max="3855" width="7.28515625" style="52" customWidth="1"/>
    <col min="3856" max="3856" width="3.85546875" style="52" bestFit="1" customWidth="1"/>
    <col min="3857" max="3857" width="4.42578125" style="52" bestFit="1" customWidth="1"/>
    <col min="3858" max="3858" width="4.28515625" style="52" customWidth="1"/>
    <col min="3859" max="3859" width="6" style="52" customWidth="1"/>
    <col min="3860" max="3860" width="5.7109375" style="52" customWidth="1"/>
    <col min="3861" max="3861" width="4" style="52" customWidth="1"/>
    <col min="3862" max="3863" width="6" style="52" customWidth="1"/>
    <col min="3864" max="3872" width="5.42578125" style="52" customWidth="1"/>
    <col min="3873" max="3873" width="7.7109375" style="52" customWidth="1"/>
    <col min="3874" max="3874" width="28.5703125" style="52" customWidth="1"/>
    <col min="3875" max="3875" width="11.42578125" style="52"/>
    <col min="3876" max="3876" width="15.7109375" style="52" customWidth="1"/>
    <col min="3877" max="4104" width="11.42578125" style="52"/>
    <col min="4105" max="4105" width="36.85546875" style="52" customWidth="1"/>
    <col min="4106" max="4106" width="9.140625" style="52" bestFit="1" customWidth="1"/>
    <col min="4107" max="4107" width="13.140625" style="52" bestFit="1" customWidth="1"/>
    <col min="4108" max="4108" width="15.28515625" style="52" customWidth="1"/>
    <col min="4109" max="4109" width="11" style="52" customWidth="1"/>
    <col min="4110" max="4110" width="8.7109375" style="52" bestFit="1" customWidth="1"/>
    <col min="4111" max="4111" width="7.28515625" style="52" customWidth="1"/>
    <col min="4112" max="4112" width="3.85546875" style="52" bestFit="1" customWidth="1"/>
    <col min="4113" max="4113" width="4.42578125" style="52" bestFit="1" customWidth="1"/>
    <col min="4114" max="4114" width="4.28515625" style="52" customWidth="1"/>
    <col min="4115" max="4115" width="6" style="52" customWidth="1"/>
    <col min="4116" max="4116" width="5.7109375" style="52" customWidth="1"/>
    <col min="4117" max="4117" width="4" style="52" customWidth="1"/>
    <col min="4118" max="4119" width="6" style="52" customWidth="1"/>
    <col min="4120" max="4128" width="5.42578125" style="52" customWidth="1"/>
    <col min="4129" max="4129" width="7.7109375" style="52" customWidth="1"/>
    <col min="4130" max="4130" width="28.5703125" style="52" customWidth="1"/>
    <col min="4131" max="4131" width="11.42578125" style="52"/>
    <col min="4132" max="4132" width="15.7109375" style="52" customWidth="1"/>
    <col min="4133" max="4360" width="11.42578125" style="52"/>
    <col min="4361" max="4361" width="36.85546875" style="52" customWidth="1"/>
    <col min="4362" max="4362" width="9.140625" style="52" bestFit="1" customWidth="1"/>
    <col min="4363" max="4363" width="13.140625" style="52" bestFit="1" customWidth="1"/>
    <col min="4364" max="4364" width="15.28515625" style="52" customWidth="1"/>
    <col min="4365" max="4365" width="11" style="52" customWidth="1"/>
    <col min="4366" max="4366" width="8.7109375" style="52" bestFit="1" customWidth="1"/>
    <col min="4367" max="4367" width="7.28515625" style="52" customWidth="1"/>
    <col min="4368" max="4368" width="3.85546875" style="52" bestFit="1" customWidth="1"/>
    <col min="4369" max="4369" width="4.42578125" style="52" bestFit="1" customWidth="1"/>
    <col min="4370" max="4370" width="4.28515625" style="52" customWidth="1"/>
    <col min="4371" max="4371" width="6" style="52" customWidth="1"/>
    <col min="4372" max="4372" width="5.7109375" style="52" customWidth="1"/>
    <col min="4373" max="4373" width="4" style="52" customWidth="1"/>
    <col min="4374" max="4375" width="6" style="52" customWidth="1"/>
    <col min="4376" max="4384" width="5.42578125" style="52" customWidth="1"/>
    <col min="4385" max="4385" width="7.7109375" style="52" customWidth="1"/>
    <col min="4386" max="4386" width="28.5703125" style="52" customWidth="1"/>
    <col min="4387" max="4387" width="11.42578125" style="52"/>
    <col min="4388" max="4388" width="15.7109375" style="52" customWidth="1"/>
    <col min="4389" max="4616" width="11.42578125" style="52"/>
    <col min="4617" max="4617" width="36.85546875" style="52" customWidth="1"/>
    <col min="4618" max="4618" width="9.140625" style="52" bestFit="1" customWidth="1"/>
    <col min="4619" max="4619" width="13.140625" style="52" bestFit="1" customWidth="1"/>
    <col min="4620" max="4620" width="15.28515625" style="52" customWidth="1"/>
    <col min="4621" max="4621" width="11" style="52" customWidth="1"/>
    <col min="4622" max="4622" width="8.7109375" style="52" bestFit="1" customWidth="1"/>
    <col min="4623" max="4623" width="7.28515625" style="52" customWidth="1"/>
    <col min="4624" max="4624" width="3.85546875" style="52" bestFit="1" customWidth="1"/>
    <col min="4625" max="4625" width="4.42578125" style="52" bestFit="1" customWidth="1"/>
    <col min="4626" max="4626" width="4.28515625" style="52" customWidth="1"/>
    <col min="4627" max="4627" width="6" style="52" customWidth="1"/>
    <col min="4628" max="4628" width="5.7109375" style="52" customWidth="1"/>
    <col min="4629" max="4629" width="4" style="52" customWidth="1"/>
    <col min="4630" max="4631" width="6" style="52" customWidth="1"/>
    <col min="4632" max="4640" width="5.42578125" style="52" customWidth="1"/>
    <col min="4641" max="4641" width="7.7109375" style="52" customWidth="1"/>
    <col min="4642" max="4642" width="28.5703125" style="52" customWidth="1"/>
    <col min="4643" max="4643" width="11.42578125" style="52"/>
    <col min="4644" max="4644" width="15.7109375" style="52" customWidth="1"/>
    <col min="4645" max="4872" width="11.42578125" style="52"/>
    <col min="4873" max="4873" width="36.85546875" style="52" customWidth="1"/>
    <col min="4874" max="4874" width="9.140625" style="52" bestFit="1" customWidth="1"/>
    <col min="4875" max="4875" width="13.140625" style="52" bestFit="1" customWidth="1"/>
    <col min="4876" max="4876" width="15.28515625" style="52" customWidth="1"/>
    <col min="4877" max="4877" width="11" style="52" customWidth="1"/>
    <col min="4878" max="4878" width="8.7109375" style="52" bestFit="1" customWidth="1"/>
    <col min="4879" max="4879" width="7.28515625" style="52" customWidth="1"/>
    <col min="4880" max="4880" width="3.85546875" style="52" bestFit="1" customWidth="1"/>
    <col min="4881" max="4881" width="4.42578125" style="52" bestFit="1" customWidth="1"/>
    <col min="4882" max="4882" width="4.28515625" style="52" customWidth="1"/>
    <col min="4883" max="4883" width="6" style="52" customWidth="1"/>
    <col min="4884" max="4884" width="5.7109375" style="52" customWidth="1"/>
    <col min="4885" max="4885" width="4" style="52" customWidth="1"/>
    <col min="4886" max="4887" width="6" style="52" customWidth="1"/>
    <col min="4888" max="4896" width="5.42578125" style="52" customWidth="1"/>
    <col min="4897" max="4897" width="7.7109375" style="52" customWidth="1"/>
    <col min="4898" max="4898" width="28.5703125" style="52" customWidth="1"/>
    <col min="4899" max="4899" width="11.42578125" style="52"/>
    <col min="4900" max="4900" width="15.7109375" style="52" customWidth="1"/>
    <col min="4901" max="5128" width="11.42578125" style="52"/>
    <col min="5129" max="5129" width="36.85546875" style="52" customWidth="1"/>
    <col min="5130" max="5130" width="9.140625" style="52" bestFit="1" customWidth="1"/>
    <col min="5131" max="5131" width="13.140625" style="52" bestFit="1" customWidth="1"/>
    <col min="5132" max="5132" width="15.28515625" style="52" customWidth="1"/>
    <col min="5133" max="5133" width="11" style="52" customWidth="1"/>
    <col min="5134" max="5134" width="8.7109375" style="52" bestFit="1" customWidth="1"/>
    <col min="5135" max="5135" width="7.28515625" style="52" customWidth="1"/>
    <col min="5136" max="5136" width="3.85546875" style="52" bestFit="1" customWidth="1"/>
    <col min="5137" max="5137" width="4.42578125" style="52" bestFit="1" customWidth="1"/>
    <col min="5138" max="5138" width="4.28515625" style="52" customWidth="1"/>
    <col min="5139" max="5139" width="6" style="52" customWidth="1"/>
    <col min="5140" max="5140" width="5.7109375" style="52" customWidth="1"/>
    <col min="5141" max="5141" width="4" style="52" customWidth="1"/>
    <col min="5142" max="5143" width="6" style="52" customWidth="1"/>
    <col min="5144" max="5152" width="5.42578125" style="52" customWidth="1"/>
    <col min="5153" max="5153" width="7.7109375" style="52" customWidth="1"/>
    <col min="5154" max="5154" width="28.5703125" style="52" customWidth="1"/>
    <col min="5155" max="5155" width="11.42578125" style="52"/>
    <col min="5156" max="5156" width="15.7109375" style="52" customWidth="1"/>
    <col min="5157" max="5384" width="11.42578125" style="52"/>
    <col min="5385" max="5385" width="36.85546875" style="52" customWidth="1"/>
    <col min="5386" max="5386" width="9.140625" style="52" bestFit="1" customWidth="1"/>
    <col min="5387" max="5387" width="13.140625" style="52" bestFit="1" customWidth="1"/>
    <col min="5388" max="5388" width="15.28515625" style="52" customWidth="1"/>
    <col min="5389" max="5389" width="11" style="52" customWidth="1"/>
    <col min="5390" max="5390" width="8.7109375" style="52" bestFit="1" customWidth="1"/>
    <col min="5391" max="5391" width="7.28515625" style="52" customWidth="1"/>
    <col min="5392" max="5392" width="3.85546875" style="52" bestFit="1" customWidth="1"/>
    <col min="5393" max="5393" width="4.42578125" style="52" bestFit="1" customWidth="1"/>
    <col min="5394" max="5394" width="4.28515625" style="52" customWidth="1"/>
    <col min="5395" max="5395" width="6" style="52" customWidth="1"/>
    <col min="5396" max="5396" width="5.7109375" style="52" customWidth="1"/>
    <col min="5397" max="5397" width="4" style="52" customWidth="1"/>
    <col min="5398" max="5399" width="6" style="52" customWidth="1"/>
    <col min="5400" max="5408" width="5.42578125" style="52" customWidth="1"/>
    <col min="5409" max="5409" width="7.7109375" style="52" customWidth="1"/>
    <col min="5410" max="5410" width="28.5703125" style="52" customWidth="1"/>
    <col min="5411" max="5411" width="11.42578125" style="52"/>
    <col min="5412" max="5412" width="15.7109375" style="52" customWidth="1"/>
    <col min="5413" max="5640" width="11.42578125" style="52"/>
    <col min="5641" max="5641" width="36.85546875" style="52" customWidth="1"/>
    <col min="5642" max="5642" width="9.140625" style="52" bestFit="1" customWidth="1"/>
    <col min="5643" max="5643" width="13.140625" style="52" bestFit="1" customWidth="1"/>
    <col min="5644" max="5644" width="15.28515625" style="52" customWidth="1"/>
    <col min="5645" max="5645" width="11" style="52" customWidth="1"/>
    <col min="5646" max="5646" width="8.7109375" style="52" bestFit="1" customWidth="1"/>
    <col min="5647" max="5647" width="7.28515625" style="52" customWidth="1"/>
    <col min="5648" max="5648" width="3.85546875" style="52" bestFit="1" customWidth="1"/>
    <col min="5649" max="5649" width="4.42578125" style="52" bestFit="1" customWidth="1"/>
    <col min="5650" max="5650" width="4.28515625" style="52" customWidth="1"/>
    <col min="5651" max="5651" width="6" style="52" customWidth="1"/>
    <col min="5652" max="5652" width="5.7109375" style="52" customWidth="1"/>
    <col min="5653" max="5653" width="4" style="52" customWidth="1"/>
    <col min="5654" max="5655" width="6" style="52" customWidth="1"/>
    <col min="5656" max="5664" width="5.42578125" style="52" customWidth="1"/>
    <col min="5665" max="5665" width="7.7109375" style="52" customWidth="1"/>
    <col min="5666" max="5666" width="28.5703125" style="52" customWidth="1"/>
    <col min="5667" max="5667" width="11.42578125" style="52"/>
    <col min="5668" max="5668" width="15.7109375" style="52" customWidth="1"/>
    <col min="5669" max="5896" width="11.42578125" style="52"/>
    <col min="5897" max="5897" width="36.85546875" style="52" customWidth="1"/>
    <col min="5898" max="5898" width="9.140625" style="52" bestFit="1" customWidth="1"/>
    <col min="5899" max="5899" width="13.140625" style="52" bestFit="1" customWidth="1"/>
    <col min="5900" max="5900" width="15.28515625" style="52" customWidth="1"/>
    <col min="5901" max="5901" width="11" style="52" customWidth="1"/>
    <col min="5902" max="5902" width="8.7109375" style="52" bestFit="1" customWidth="1"/>
    <col min="5903" max="5903" width="7.28515625" style="52" customWidth="1"/>
    <col min="5904" max="5904" width="3.85546875" style="52" bestFit="1" customWidth="1"/>
    <col min="5905" max="5905" width="4.42578125" style="52" bestFit="1" customWidth="1"/>
    <col min="5906" max="5906" width="4.28515625" style="52" customWidth="1"/>
    <col min="5907" max="5907" width="6" style="52" customWidth="1"/>
    <col min="5908" max="5908" width="5.7109375" style="52" customWidth="1"/>
    <col min="5909" max="5909" width="4" style="52" customWidth="1"/>
    <col min="5910" max="5911" width="6" style="52" customWidth="1"/>
    <col min="5912" max="5920" width="5.42578125" style="52" customWidth="1"/>
    <col min="5921" max="5921" width="7.7109375" style="52" customWidth="1"/>
    <col min="5922" max="5922" width="28.5703125" style="52" customWidth="1"/>
    <col min="5923" max="5923" width="11.42578125" style="52"/>
    <col min="5924" max="5924" width="15.7109375" style="52" customWidth="1"/>
    <col min="5925" max="6152" width="11.42578125" style="52"/>
    <col min="6153" max="6153" width="36.85546875" style="52" customWidth="1"/>
    <col min="6154" max="6154" width="9.140625" style="52" bestFit="1" customWidth="1"/>
    <col min="6155" max="6155" width="13.140625" style="52" bestFit="1" customWidth="1"/>
    <col min="6156" max="6156" width="15.28515625" style="52" customWidth="1"/>
    <col min="6157" max="6157" width="11" style="52" customWidth="1"/>
    <col min="6158" max="6158" width="8.7109375" style="52" bestFit="1" customWidth="1"/>
    <col min="6159" max="6159" width="7.28515625" style="52" customWidth="1"/>
    <col min="6160" max="6160" width="3.85546875" style="52" bestFit="1" customWidth="1"/>
    <col min="6161" max="6161" width="4.42578125" style="52" bestFit="1" customWidth="1"/>
    <col min="6162" max="6162" width="4.28515625" style="52" customWidth="1"/>
    <col min="6163" max="6163" width="6" style="52" customWidth="1"/>
    <col min="6164" max="6164" width="5.7109375" style="52" customWidth="1"/>
    <col min="6165" max="6165" width="4" style="52" customWidth="1"/>
    <col min="6166" max="6167" width="6" style="52" customWidth="1"/>
    <col min="6168" max="6176" width="5.42578125" style="52" customWidth="1"/>
    <col min="6177" max="6177" width="7.7109375" style="52" customWidth="1"/>
    <col min="6178" max="6178" width="28.5703125" style="52" customWidth="1"/>
    <col min="6179" max="6179" width="11.42578125" style="52"/>
    <col min="6180" max="6180" width="15.7109375" style="52" customWidth="1"/>
    <col min="6181" max="6408" width="11.42578125" style="52"/>
    <col min="6409" max="6409" width="36.85546875" style="52" customWidth="1"/>
    <col min="6410" max="6410" width="9.140625" style="52" bestFit="1" customWidth="1"/>
    <col min="6411" max="6411" width="13.140625" style="52" bestFit="1" customWidth="1"/>
    <col min="6412" max="6412" width="15.28515625" style="52" customWidth="1"/>
    <col min="6413" max="6413" width="11" style="52" customWidth="1"/>
    <col min="6414" max="6414" width="8.7109375" style="52" bestFit="1" customWidth="1"/>
    <col min="6415" max="6415" width="7.28515625" style="52" customWidth="1"/>
    <col min="6416" max="6416" width="3.85546875" style="52" bestFit="1" customWidth="1"/>
    <col min="6417" max="6417" width="4.42578125" style="52" bestFit="1" customWidth="1"/>
    <col min="6418" max="6418" width="4.28515625" style="52" customWidth="1"/>
    <col min="6419" max="6419" width="6" style="52" customWidth="1"/>
    <col min="6420" max="6420" width="5.7109375" style="52" customWidth="1"/>
    <col min="6421" max="6421" width="4" style="52" customWidth="1"/>
    <col min="6422" max="6423" width="6" style="52" customWidth="1"/>
    <col min="6424" max="6432" width="5.42578125" style="52" customWidth="1"/>
    <col min="6433" max="6433" width="7.7109375" style="52" customWidth="1"/>
    <col min="6434" max="6434" width="28.5703125" style="52" customWidth="1"/>
    <col min="6435" max="6435" width="11.42578125" style="52"/>
    <col min="6436" max="6436" width="15.7109375" style="52" customWidth="1"/>
    <col min="6437" max="6664" width="11.42578125" style="52"/>
    <col min="6665" max="6665" width="36.85546875" style="52" customWidth="1"/>
    <col min="6666" max="6666" width="9.140625" style="52" bestFit="1" customWidth="1"/>
    <col min="6667" max="6667" width="13.140625" style="52" bestFit="1" customWidth="1"/>
    <col min="6668" max="6668" width="15.28515625" style="52" customWidth="1"/>
    <col min="6669" max="6669" width="11" style="52" customWidth="1"/>
    <col min="6670" max="6670" width="8.7109375" style="52" bestFit="1" customWidth="1"/>
    <col min="6671" max="6671" width="7.28515625" style="52" customWidth="1"/>
    <col min="6672" max="6672" width="3.85546875" style="52" bestFit="1" customWidth="1"/>
    <col min="6673" max="6673" width="4.42578125" style="52" bestFit="1" customWidth="1"/>
    <col min="6674" max="6674" width="4.28515625" style="52" customWidth="1"/>
    <col min="6675" max="6675" width="6" style="52" customWidth="1"/>
    <col min="6676" max="6676" width="5.7109375" style="52" customWidth="1"/>
    <col min="6677" max="6677" width="4" style="52" customWidth="1"/>
    <col min="6678" max="6679" width="6" style="52" customWidth="1"/>
    <col min="6680" max="6688" width="5.42578125" style="52" customWidth="1"/>
    <col min="6689" max="6689" width="7.7109375" style="52" customWidth="1"/>
    <col min="6690" max="6690" width="28.5703125" style="52" customWidth="1"/>
    <col min="6691" max="6691" width="11.42578125" style="52"/>
    <col min="6692" max="6692" width="15.7109375" style="52" customWidth="1"/>
    <col min="6693" max="6920" width="11.42578125" style="52"/>
    <col min="6921" max="6921" width="36.85546875" style="52" customWidth="1"/>
    <col min="6922" max="6922" width="9.140625" style="52" bestFit="1" customWidth="1"/>
    <col min="6923" max="6923" width="13.140625" style="52" bestFit="1" customWidth="1"/>
    <col min="6924" max="6924" width="15.28515625" style="52" customWidth="1"/>
    <col min="6925" max="6925" width="11" style="52" customWidth="1"/>
    <col min="6926" max="6926" width="8.7109375" style="52" bestFit="1" customWidth="1"/>
    <col min="6927" max="6927" width="7.28515625" style="52" customWidth="1"/>
    <col min="6928" max="6928" width="3.85546875" style="52" bestFit="1" customWidth="1"/>
    <col min="6929" max="6929" width="4.42578125" style="52" bestFit="1" customWidth="1"/>
    <col min="6930" max="6930" width="4.28515625" style="52" customWidth="1"/>
    <col min="6931" max="6931" width="6" style="52" customWidth="1"/>
    <col min="6932" max="6932" width="5.7109375" style="52" customWidth="1"/>
    <col min="6933" max="6933" width="4" style="52" customWidth="1"/>
    <col min="6934" max="6935" width="6" style="52" customWidth="1"/>
    <col min="6936" max="6944" width="5.42578125" style="52" customWidth="1"/>
    <col min="6945" max="6945" width="7.7109375" style="52" customWidth="1"/>
    <col min="6946" max="6946" width="28.5703125" style="52" customWidth="1"/>
    <col min="6947" max="6947" width="11.42578125" style="52"/>
    <col min="6948" max="6948" width="15.7109375" style="52" customWidth="1"/>
    <col min="6949" max="7176" width="11.42578125" style="52"/>
    <col min="7177" max="7177" width="36.85546875" style="52" customWidth="1"/>
    <col min="7178" max="7178" width="9.140625" style="52" bestFit="1" customWidth="1"/>
    <col min="7179" max="7179" width="13.140625" style="52" bestFit="1" customWidth="1"/>
    <col min="7180" max="7180" width="15.28515625" style="52" customWidth="1"/>
    <col min="7181" max="7181" width="11" style="52" customWidth="1"/>
    <col min="7182" max="7182" width="8.7109375" style="52" bestFit="1" customWidth="1"/>
    <col min="7183" max="7183" width="7.28515625" style="52" customWidth="1"/>
    <col min="7184" max="7184" width="3.85546875" style="52" bestFit="1" customWidth="1"/>
    <col min="7185" max="7185" width="4.42578125" style="52" bestFit="1" customWidth="1"/>
    <col min="7186" max="7186" width="4.28515625" style="52" customWidth="1"/>
    <col min="7187" max="7187" width="6" style="52" customWidth="1"/>
    <col min="7188" max="7188" width="5.7109375" style="52" customWidth="1"/>
    <col min="7189" max="7189" width="4" style="52" customWidth="1"/>
    <col min="7190" max="7191" width="6" style="52" customWidth="1"/>
    <col min="7192" max="7200" width="5.42578125" style="52" customWidth="1"/>
    <col min="7201" max="7201" width="7.7109375" style="52" customWidth="1"/>
    <col min="7202" max="7202" width="28.5703125" style="52" customWidth="1"/>
    <col min="7203" max="7203" width="11.42578125" style="52"/>
    <col min="7204" max="7204" width="15.7109375" style="52" customWidth="1"/>
    <col min="7205" max="7432" width="11.42578125" style="52"/>
    <col min="7433" max="7433" width="36.85546875" style="52" customWidth="1"/>
    <col min="7434" max="7434" width="9.140625" style="52" bestFit="1" customWidth="1"/>
    <col min="7435" max="7435" width="13.140625" style="52" bestFit="1" customWidth="1"/>
    <col min="7436" max="7436" width="15.28515625" style="52" customWidth="1"/>
    <col min="7437" max="7437" width="11" style="52" customWidth="1"/>
    <col min="7438" max="7438" width="8.7109375" style="52" bestFit="1" customWidth="1"/>
    <col min="7439" max="7439" width="7.28515625" style="52" customWidth="1"/>
    <col min="7440" max="7440" width="3.85546875" style="52" bestFit="1" customWidth="1"/>
    <col min="7441" max="7441" width="4.42578125" style="52" bestFit="1" customWidth="1"/>
    <col min="7442" max="7442" width="4.28515625" style="52" customWidth="1"/>
    <col min="7443" max="7443" width="6" style="52" customWidth="1"/>
    <col min="7444" max="7444" width="5.7109375" style="52" customWidth="1"/>
    <col min="7445" max="7445" width="4" style="52" customWidth="1"/>
    <col min="7446" max="7447" width="6" style="52" customWidth="1"/>
    <col min="7448" max="7456" width="5.42578125" style="52" customWidth="1"/>
    <col min="7457" max="7457" width="7.7109375" style="52" customWidth="1"/>
    <col min="7458" max="7458" width="28.5703125" style="52" customWidth="1"/>
    <col min="7459" max="7459" width="11.42578125" style="52"/>
    <col min="7460" max="7460" width="15.7109375" style="52" customWidth="1"/>
    <col min="7461" max="7688" width="11.42578125" style="52"/>
    <col min="7689" max="7689" width="36.85546875" style="52" customWidth="1"/>
    <col min="7690" max="7690" width="9.140625" style="52" bestFit="1" customWidth="1"/>
    <col min="7691" max="7691" width="13.140625" style="52" bestFit="1" customWidth="1"/>
    <col min="7692" max="7692" width="15.28515625" style="52" customWidth="1"/>
    <col min="7693" max="7693" width="11" style="52" customWidth="1"/>
    <col min="7694" max="7694" width="8.7109375" style="52" bestFit="1" customWidth="1"/>
    <col min="7695" max="7695" width="7.28515625" style="52" customWidth="1"/>
    <col min="7696" max="7696" width="3.85546875" style="52" bestFit="1" customWidth="1"/>
    <col min="7697" max="7697" width="4.42578125" style="52" bestFit="1" customWidth="1"/>
    <col min="7698" max="7698" width="4.28515625" style="52" customWidth="1"/>
    <col min="7699" max="7699" width="6" style="52" customWidth="1"/>
    <col min="7700" max="7700" width="5.7109375" style="52" customWidth="1"/>
    <col min="7701" max="7701" width="4" style="52" customWidth="1"/>
    <col min="7702" max="7703" width="6" style="52" customWidth="1"/>
    <col min="7704" max="7712" width="5.42578125" style="52" customWidth="1"/>
    <col min="7713" max="7713" width="7.7109375" style="52" customWidth="1"/>
    <col min="7714" max="7714" width="28.5703125" style="52" customWidth="1"/>
    <col min="7715" max="7715" width="11.42578125" style="52"/>
    <col min="7716" max="7716" width="15.7109375" style="52" customWidth="1"/>
    <col min="7717" max="7944" width="11.42578125" style="52"/>
    <col min="7945" max="7945" width="36.85546875" style="52" customWidth="1"/>
    <col min="7946" max="7946" width="9.140625" style="52" bestFit="1" customWidth="1"/>
    <col min="7947" max="7947" width="13.140625" style="52" bestFit="1" customWidth="1"/>
    <col min="7948" max="7948" width="15.28515625" style="52" customWidth="1"/>
    <col min="7949" max="7949" width="11" style="52" customWidth="1"/>
    <col min="7950" max="7950" width="8.7109375" style="52" bestFit="1" customWidth="1"/>
    <col min="7951" max="7951" width="7.28515625" style="52" customWidth="1"/>
    <col min="7952" max="7952" width="3.85546875" style="52" bestFit="1" customWidth="1"/>
    <col min="7953" max="7953" width="4.42578125" style="52" bestFit="1" customWidth="1"/>
    <col min="7954" max="7954" width="4.28515625" style="52" customWidth="1"/>
    <col min="7955" max="7955" width="6" style="52" customWidth="1"/>
    <col min="7956" max="7956" width="5.7109375" style="52" customWidth="1"/>
    <col min="7957" max="7957" width="4" style="52" customWidth="1"/>
    <col min="7958" max="7959" width="6" style="52" customWidth="1"/>
    <col min="7960" max="7968" width="5.42578125" style="52" customWidth="1"/>
    <col min="7969" max="7969" width="7.7109375" style="52" customWidth="1"/>
    <col min="7970" max="7970" width="28.5703125" style="52" customWidth="1"/>
    <col min="7971" max="7971" width="11.42578125" style="52"/>
    <col min="7972" max="7972" width="15.7109375" style="52" customWidth="1"/>
    <col min="7973" max="8200" width="11.42578125" style="52"/>
    <col min="8201" max="8201" width="36.85546875" style="52" customWidth="1"/>
    <col min="8202" max="8202" width="9.140625" style="52" bestFit="1" customWidth="1"/>
    <col min="8203" max="8203" width="13.140625" style="52" bestFit="1" customWidth="1"/>
    <col min="8204" max="8204" width="15.28515625" style="52" customWidth="1"/>
    <col min="8205" max="8205" width="11" style="52" customWidth="1"/>
    <col min="8206" max="8206" width="8.7109375" style="52" bestFit="1" customWidth="1"/>
    <col min="8207" max="8207" width="7.28515625" style="52" customWidth="1"/>
    <col min="8208" max="8208" width="3.85546875" style="52" bestFit="1" customWidth="1"/>
    <col min="8209" max="8209" width="4.42578125" style="52" bestFit="1" customWidth="1"/>
    <col min="8210" max="8210" width="4.28515625" style="52" customWidth="1"/>
    <col min="8211" max="8211" width="6" style="52" customWidth="1"/>
    <col min="8212" max="8212" width="5.7109375" style="52" customWidth="1"/>
    <col min="8213" max="8213" width="4" style="52" customWidth="1"/>
    <col min="8214" max="8215" width="6" style="52" customWidth="1"/>
    <col min="8216" max="8224" width="5.42578125" style="52" customWidth="1"/>
    <col min="8225" max="8225" width="7.7109375" style="52" customWidth="1"/>
    <col min="8226" max="8226" width="28.5703125" style="52" customWidth="1"/>
    <col min="8227" max="8227" width="11.42578125" style="52"/>
    <col min="8228" max="8228" width="15.7109375" style="52" customWidth="1"/>
    <col min="8229" max="8456" width="11.42578125" style="52"/>
    <col min="8457" max="8457" width="36.85546875" style="52" customWidth="1"/>
    <col min="8458" max="8458" width="9.140625" style="52" bestFit="1" customWidth="1"/>
    <col min="8459" max="8459" width="13.140625" style="52" bestFit="1" customWidth="1"/>
    <col min="8460" max="8460" width="15.28515625" style="52" customWidth="1"/>
    <col min="8461" max="8461" width="11" style="52" customWidth="1"/>
    <col min="8462" max="8462" width="8.7109375" style="52" bestFit="1" customWidth="1"/>
    <col min="8463" max="8463" width="7.28515625" style="52" customWidth="1"/>
    <col min="8464" max="8464" width="3.85546875" style="52" bestFit="1" customWidth="1"/>
    <col min="8465" max="8465" width="4.42578125" style="52" bestFit="1" customWidth="1"/>
    <col min="8466" max="8466" width="4.28515625" style="52" customWidth="1"/>
    <col min="8467" max="8467" width="6" style="52" customWidth="1"/>
    <col min="8468" max="8468" width="5.7109375" style="52" customWidth="1"/>
    <col min="8469" max="8469" width="4" style="52" customWidth="1"/>
    <col min="8470" max="8471" width="6" style="52" customWidth="1"/>
    <col min="8472" max="8480" width="5.42578125" style="52" customWidth="1"/>
    <col min="8481" max="8481" width="7.7109375" style="52" customWidth="1"/>
    <col min="8482" max="8482" width="28.5703125" style="52" customWidth="1"/>
    <col min="8483" max="8483" width="11.42578125" style="52"/>
    <col min="8484" max="8484" width="15.7109375" style="52" customWidth="1"/>
    <col min="8485" max="8712" width="11.42578125" style="52"/>
    <col min="8713" max="8713" width="36.85546875" style="52" customWidth="1"/>
    <col min="8714" max="8714" width="9.140625" style="52" bestFit="1" customWidth="1"/>
    <col min="8715" max="8715" width="13.140625" style="52" bestFit="1" customWidth="1"/>
    <col min="8716" max="8716" width="15.28515625" style="52" customWidth="1"/>
    <col min="8717" max="8717" width="11" style="52" customWidth="1"/>
    <col min="8718" max="8718" width="8.7109375" style="52" bestFit="1" customWidth="1"/>
    <col min="8719" max="8719" width="7.28515625" style="52" customWidth="1"/>
    <col min="8720" max="8720" width="3.85546875" style="52" bestFit="1" customWidth="1"/>
    <col min="8721" max="8721" width="4.42578125" style="52" bestFit="1" customWidth="1"/>
    <col min="8722" max="8722" width="4.28515625" style="52" customWidth="1"/>
    <col min="8723" max="8723" width="6" style="52" customWidth="1"/>
    <col min="8724" max="8724" width="5.7109375" style="52" customWidth="1"/>
    <col min="8725" max="8725" width="4" style="52" customWidth="1"/>
    <col min="8726" max="8727" width="6" style="52" customWidth="1"/>
    <col min="8728" max="8736" width="5.42578125" style="52" customWidth="1"/>
    <col min="8737" max="8737" width="7.7109375" style="52" customWidth="1"/>
    <col min="8738" max="8738" width="28.5703125" style="52" customWidth="1"/>
    <col min="8739" max="8739" width="11.42578125" style="52"/>
    <col min="8740" max="8740" width="15.7109375" style="52" customWidth="1"/>
    <col min="8741" max="8968" width="11.42578125" style="52"/>
    <col min="8969" max="8969" width="36.85546875" style="52" customWidth="1"/>
    <col min="8970" max="8970" width="9.140625" style="52" bestFit="1" customWidth="1"/>
    <col min="8971" max="8971" width="13.140625" style="52" bestFit="1" customWidth="1"/>
    <col min="8972" max="8972" width="15.28515625" style="52" customWidth="1"/>
    <col min="8973" max="8973" width="11" style="52" customWidth="1"/>
    <col min="8974" max="8974" width="8.7109375" style="52" bestFit="1" customWidth="1"/>
    <col min="8975" max="8975" width="7.28515625" style="52" customWidth="1"/>
    <col min="8976" max="8976" width="3.85546875" style="52" bestFit="1" customWidth="1"/>
    <col min="8977" max="8977" width="4.42578125" style="52" bestFit="1" customWidth="1"/>
    <col min="8978" max="8978" width="4.28515625" style="52" customWidth="1"/>
    <col min="8979" max="8979" width="6" style="52" customWidth="1"/>
    <col min="8980" max="8980" width="5.7109375" style="52" customWidth="1"/>
    <col min="8981" max="8981" width="4" style="52" customWidth="1"/>
    <col min="8982" max="8983" width="6" style="52" customWidth="1"/>
    <col min="8984" max="8992" width="5.42578125" style="52" customWidth="1"/>
    <col min="8993" max="8993" width="7.7109375" style="52" customWidth="1"/>
    <col min="8994" max="8994" width="28.5703125" style="52" customWidth="1"/>
    <col min="8995" max="8995" width="11.42578125" style="52"/>
    <col min="8996" max="8996" width="15.7109375" style="52" customWidth="1"/>
    <col min="8997" max="9224" width="11.42578125" style="52"/>
    <col min="9225" max="9225" width="36.85546875" style="52" customWidth="1"/>
    <col min="9226" max="9226" width="9.140625" style="52" bestFit="1" customWidth="1"/>
    <col min="9227" max="9227" width="13.140625" style="52" bestFit="1" customWidth="1"/>
    <col min="9228" max="9228" width="15.28515625" style="52" customWidth="1"/>
    <col min="9229" max="9229" width="11" style="52" customWidth="1"/>
    <col min="9230" max="9230" width="8.7109375" style="52" bestFit="1" customWidth="1"/>
    <col min="9231" max="9231" width="7.28515625" style="52" customWidth="1"/>
    <col min="9232" max="9232" width="3.85546875" style="52" bestFit="1" customWidth="1"/>
    <col min="9233" max="9233" width="4.42578125" style="52" bestFit="1" customWidth="1"/>
    <col min="9234" max="9234" width="4.28515625" style="52" customWidth="1"/>
    <col min="9235" max="9235" width="6" style="52" customWidth="1"/>
    <col min="9236" max="9236" width="5.7109375" style="52" customWidth="1"/>
    <col min="9237" max="9237" width="4" style="52" customWidth="1"/>
    <col min="9238" max="9239" width="6" style="52" customWidth="1"/>
    <col min="9240" max="9248" width="5.42578125" style="52" customWidth="1"/>
    <col min="9249" max="9249" width="7.7109375" style="52" customWidth="1"/>
    <col min="9250" max="9250" width="28.5703125" style="52" customWidth="1"/>
    <col min="9251" max="9251" width="11.42578125" style="52"/>
    <col min="9252" max="9252" width="15.7109375" style="52" customWidth="1"/>
    <col min="9253" max="9480" width="11.42578125" style="52"/>
    <col min="9481" max="9481" width="36.85546875" style="52" customWidth="1"/>
    <col min="9482" max="9482" width="9.140625" style="52" bestFit="1" customWidth="1"/>
    <col min="9483" max="9483" width="13.140625" style="52" bestFit="1" customWidth="1"/>
    <col min="9484" max="9484" width="15.28515625" style="52" customWidth="1"/>
    <col min="9485" max="9485" width="11" style="52" customWidth="1"/>
    <col min="9486" max="9486" width="8.7109375" style="52" bestFit="1" customWidth="1"/>
    <col min="9487" max="9487" width="7.28515625" style="52" customWidth="1"/>
    <col min="9488" max="9488" width="3.85546875" style="52" bestFit="1" customWidth="1"/>
    <col min="9489" max="9489" width="4.42578125" style="52" bestFit="1" customWidth="1"/>
    <col min="9490" max="9490" width="4.28515625" style="52" customWidth="1"/>
    <col min="9491" max="9491" width="6" style="52" customWidth="1"/>
    <col min="9492" max="9492" width="5.7109375" style="52" customWidth="1"/>
    <col min="9493" max="9493" width="4" style="52" customWidth="1"/>
    <col min="9494" max="9495" width="6" style="52" customWidth="1"/>
    <col min="9496" max="9504" width="5.42578125" style="52" customWidth="1"/>
    <col min="9505" max="9505" width="7.7109375" style="52" customWidth="1"/>
    <col min="9506" max="9506" width="28.5703125" style="52" customWidth="1"/>
    <col min="9507" max="9507" width="11.42578125" style="52"/>
    <col min="9508" max="9508" width="15.7109375" style="52" customWidth="1"/>
    <col min="9509" max="9736" width="11.42578125" style="52"/>
    <col min="9737" max="9737" width="36.85546875" style="52" customWidth="1"/>
    <col min="9738" max="9738" width="9.140625" style="52" bestFit="1" customWidth="1"/>
    <col min="9739" max="9739" width="13.140625" style="52" bestFit="1" customWidth="1"/>
    <col min="9740" max="9740" width="15.28515625" style="52" customWidth="1"/>
    <col min="9741" max="9741" width="11" style="52" customWidth="1"/>
    <col min="9742" max="9742" width="8.7109375" style="52" bestFit="1" customWidth="1"/>
    <col min="9743" max="9743" width="7.28515625" style="52" customWidth="1"/>
    <col min="9744" max="9744" width="3.85546875" style="52" bestFit="1" customWidth="1"/>
    <col min="9745" max="9745" width="4.42578125" style="52" bestFit="1" customWidth="1"/>
    <col min="9746" max="9746" width="4.28515625" style="52" customWidth="1"/>
    <col min="9747" max="9747" width="6" style="52" customWidth="1"/>
    <col min="9748" max="9748" width="5.7109375" style="52" customWidth="1"/>
    <col min="9749" max="9749" width="4" style="52" customWidth="1"/>
    <col min="9750" max="9751" width="6" style="52" customWidth="1"/>
    <col min="9752" max="9760" width="5.42578125" style="52" customWidth="1"/>
    <col min="9761" max="9761" width="7.7109375" style="52" customWidth="1"/>
    <col min="9762" max="9762" width="28.5703125" style="52" customWidth="1"/>
    <col min="9763" max="9763" width="11.42578125" style="52"/>
    <col min="9764" max="9764" width="15.7109375" style="52" customWidth="1"/>
    <col min="9765" max="9992" width="11.42578125" style="52"/>
    <col min="9993" max="9993" width="36.85546875" style="52" customWidth="1"/>
    <col min="9994" max="9994" width="9.140625" style="52" bestFit="1" customWidth="1"/>
    <col min="9995" max="9995" width="13.140625" style="52" bestFit="1" customWidth="1"/>
    <col min="9996" max="9996" width="15.28515625" style="52" customWidth="1"/>
    <col min="9997" max="9997" width="11" style="52" customWidth="1"/>
    <col min="9998" max="9998" width="8.7109375" style="52" bestFit="1" customWidth="1"/>
    <col min="9999" max="9999" width="7.28515625" style="52" customWidth="1"/>
    <col min="10000" max="10000" width="3.85546875" style="52" bestFit="1" customWidth="1"/>
    <col min="10001" max="10001" width="4.42578125" style="52" bestFit="1" customWidth="1"/>
    <col min="10002" max="10002" width="4.28515625" style="52" customWidth="1"/>
    <col min="10003" max="10003" width="6" style="52" customWidth="1"/>
    <col min="10004" max="10004" width="5.7109375" style="52" customWidth="1"/>
    <col min="10005" max="10005" width="4" style="52" customWidth="1"/>
    <col min="10006" max="10007" width="6" style="52" customWidth="1"/>
    <col min="10008" max="10016" width="5.42578125" style="52" customWidth="1"/>
    <col min="10017" max="10017" width="7.7109375" style="52" customWidth="1"/>
    <col min="10018" max="10018" width="28.5703125" style="52" customWidth="1"/>
    <col min="10019" max="10019" width="11.42578125" style="52"/>
    <col min="10020" max="10020" width="15.7109375" style="52" customWidth="1"/>
    <col min="10021" max="10248" width="11.42578125" style="52"/>
    <col min="10249" max="10249" width="36.85546875" style="52" customWidth="1"/>
    <col min="10250" max="10250" width="9.140625" style="52" bestFit="1" customWidth="1"/>
    <col min="10251" max="10251" width="13.140625" style="52" bestFit="1" customWidth="1"/>
    <col min="10252" max="10252" width="15.28515625" style="52" customWidth="1"/>
    <col min="10253" max="10253" width="11" style="52" customWidth="1"/>
    <col min="10254" max="10254" width="8.7109375" style="52" bestFit="1" customWidth="1"/>
    <col min="10255" max="10255" width="7.28515625" style="52" customWidth="1"/>
    <col min="10256" max="10256" width="3.85546875" style="52" bestFit="1" customWidth="1"/>
    <col min="10257" max="10257" width="4.42578125" style="52" bestFit="1" customWidth="1"/>
    <col min="10258" max="10258" width="4.28515625" style="52" customWidth="1"/>
    <col min="10259" max="10259" width="6" style="52" customWidth="1"/>
    <col min="10260" max="10260" width="5.7109375" style="52" customWidth="1"/>
    <col min="10261" max="10261" width="4" style="52" customWidth="1"/>
    <col min="10262" max="10263" width="6" style="52" customWidth="1"/>
    <col min="10264" max="10272" width="5.42578125" style="52" customWidth="1"/>
    <col min="10273" max="10273" width="7.7109375" style="52" customWidth="1"/>
    <col min="10274" max="10274" width="28.5703125" style="52" customWidth="1"/>
    <col min="10275" max="10275" width="11.42578125" style="52"/>
    <col min="10276" max="10276" width="15.7109375" style="52" customWidth="1"/>
    <col min="10277" max="10504" width="11.42578125" style="52"/>
    <col min="10505" max="10505" width="36.85546875" style="52" customWidth="1"/>
    <col min="10506" max="10506" width="9.140625" style="52" bestFit="1" customWidth="1"/>
    <col min="10507" max="10507" width="13.140625" style="52" bestFit="1" customWidth="1"/>
    <col min="10508" max="10508" width="15.28515625" style="52" customWidth="1"/>
    <col min="10509" max="10509" width="11" style="52" customWidth="1"/>
    <col min="10510" max="10510" width="8.7109375" style="52" bestFit="1" customWidth="1"/>
    <col min="10511" max="10511" width="7.28515625" style="52" customWidth="1"/>
    <col min="10512" max="10512" width="3.85546875" style="52" bestFit="1" customWidth="1"/>
    <col min="10513" max="10513" width="4.42578125" style="52" bestFit="1" customWidth="1"/>
    <col min="10514" max="10514" width="4.28515625" style="52" customWidth="1"/>
    <col min="10515" max="10515" width="6" style="52" customWidth="1"/>
    <col min="10516" max="10516" width="5.7109375" style="52" customWidth="1"/>
    <col min="10517" max="10517" width="4" style="52" customWidth="1"/>
    <col min="10518" max="10519" width="6" style="52" customWidth="1"/>
    <col min="10520" max="10528" width="5.42578125" style="52" customWidth="1"/>
    <col min="10529" max="10529" width="7.7109375" style="52" customWidth="1"/>
    <col min="10530" max="10530" width="28.5703125" style="52" customWidth="1"/>
    <col min="10531" max="10531" width="11.42578125" style="52"/>
    <col min="10532" max="10532" width="15.7109375" style="52" customWidth="1"/>
    <col min="10533" max="10760" width="11.42578125" style="52"/>
    <col min="10761" max="10761" width="36.85546875" style="52" customWidth="1"/>
    <col min="10762" max="10762" width="9.140625" style="52" bestFit="1" customWidth="1"/>
    <col min="10763" max="10763" width="13.140625" style="52" bestFit="1" customWidth="1"/>
    <col min="10764" max="10764" width="15.28515625" style="52" customWidth="1"/>
    <col min="10765" max="10765" width="11" style="52" customWidth="1"/>
    <col min="10766" max="10766" width="8.7109375" style="52" bestFit="1" customWidth="1"/>
    <col min="10767" max="10767" width="7.28515625" style="52" customWidth="1"/>
    <col min="10768" max="10768" width="3.85546875" style="52" bestFit="1" customWidth="1"/>
    <col min="10769" max="10769" width="4.42578125" style="52" bestFit="1" customWidth="1"/>
    <col min="10770" max="10770" width="4.28515625" style="52" customWidth="1"/>
    <col min="10771" max="10771" width="6" style="52" customWidth="1"/>
    <col min="10772" max="10772" width="5.7109375" style="52" customWidth="1"/>
    <col min="10773" max="10773" width="4" style="52" customWidth="1"/>
    <col min="10774" max="10775" width="6" style="52" customWidth="1"/>
    <col min="10776" max="10784" width="5.42578125" style="52" customWidth="1"/>
    <col min="10785" max="10785" width="7.7109375" style="52" customWidth="1"/>
    <col min="10786" max="10786" width="28.5703125" style="52" customWidth="1"/>
    <col min="10787" max="10787" width="11.42578125" style="52"/>
    <col min="10788" max="10788" width="15.7109375" style="52" customWidth="1"/>
    <col min="10789" max="11016" width="11.42578125" style="52"/>
    <col min="11017" max="11017" width="36.85546875" style="52" customWidth="1"/>
    <col min="11018" max="11018" width="9.140625" style="52" bestFit="1" customWidth="1"/>
    <col min="11019" max="11019" width="13.140625" style="52" bestFit="1" customWidth="1"/>
    <col min="11020" max="11020" width="15.28515625" style="52" customWidth="1"/>
    <col min="11021" max="11021" width="11" style="52" customWidth="1"/>
    <col min="11022" max="11022" width="8.7109375" style="52" bestFit="1" customWidth="1"/>
    <col min="11023" max="11023" width="7.28515625" style="52" customWidth="1"/>
    <col min="11024" max="11024" width="3.85546875" style="52" bestFit="1" customWidth="1"/>
    <col min="11025" max="11025" width="4.42578125" style="52" bestFit="1" customWidth="1"/>
    <col min="11026" max="11026" width="4.28515625" style="52" customWidth="1"/>
    <col min="11027" max="11027" width="6" style="52" customWidth="1"/>
    <col min="11028" max="11028" width="5.7109375" style="52" customWidth="1"/>
    <col min="11029" max="11029" width="4" style="52" customWidth="1"/>
    <col min="11030" max="11031" width="6" style="52" customWidth="1"/>
    <col min="11032" max="11040" width="5.42578125" style="52" customWidth="1"/>
    <col min="11041" max="11041" width="7.7109375" style="52" customWidth="1"/>
    <col min="11042" max="11042" width="28.5703125" style="52" customWidth="1"/>
    <col min="11043" max="11043" width="11.42578125" style="52"/>
    <col min="11044" max="11044" width="15.7109375" style="52" customWidth="1"/>
    <col min="11045" max="11272" width="11.42578125" style="52"/>
    <col min="11273" max="11273" width="36.85546875" style="52" customWidth="1"/>
    <col min="11274" max="11274" width="9.140625" style="52" bestFit="1" customWidth="1"/>
    <col min="11275" max="11275" width="13.140625" style="52" bestFit="1" customWidth="1"/>
    <col min="11276" max="11276" width="15.28515625" style="52" customWidth="1"/>
    <col min="11277" max="11277" width="11" style="52" customWidth="1"/>
    <col min="11278" max="11278" width="8.7109375" style="52" bestFit="1" customWidth="1"/>
    <col min="11279" max="11279" width="7.28515625" style="52" customWidth="1"/>
    <col min="11280" max="11280" width="3.85546875" style="52" bestFit="1" customWidth="1"/>
    <col min="11281" max="11281" width="4.42578125" style="52" bestFit="1" customWidth="1"/>
    <col min="11282" max="11282" width="4.28515625" style="52" customWidth="1"/>
    <col min="11283" max="11283" width="6" style="52" customWidth="1"/>
    <col min="11284" max="11284" width="5.7109375" style="52" customWidth="1"/>
    <col min="11285" max="11285" width="4" style="52" customWidth="1"/>
    <col min="11286" max="11287" width="6" style="52" customWidth="1"/>
    <col min="11288" max="11296" width="5.42578125" style="52" customWidth="1"/>
    <col min="11297" max="11297" width="7.7109375" style="52" customWidth="1"/>
    <col min="11298" max="11298" width="28.5703125" style="52" customWidth="1"/>
    <col min="11299" max="11299" width="11.42578125" style="52"/>
    <col min="11300" max="11300" width="15.7109375" style="52" customWidth="1"/>
    <col min="11301" max="11528" width="11.42578125" style="52"/>
    <col min="11529" max="11529" width="36.85546875" style="52" customWidth="1"/>
    <col min="11530" max="11530" width="9.140625" style="52" bestFit="1" customWidth="1"/>
    <col min="11531" max="11531" width="13.140625" style="52" bestFit="1" customWidth="1"/>
    <col min="11532" max="11532" width="15.28515625" style="52" customWidth="1"/>
    <col min="11533" max="11533" width="11" style="52" customWidth="1"/>
    <col min="11534" max="11534" width="8.7109375" style="52" bestFit="1" customWidth="1"/>
    <col min="11535" max="11535" width="7.28515625" style="52" customWidth="1"/>
    <col min="11536" max="11536" width="3.85546875" style="52" bestFit="1" customWidth="1"/>
    <col min="11537" max="11537" width="4.42578125" style="52" bestFit="1" customWidth="1"/>
    <col min="11538" max="11538" width="4.28515625" style="52" customWidth="1"/>
    <col min="11539" max="11539" width="6" style="52" customWidth="1"/>
    <col min="11540" max="11540" width="5.7109375" style="52" customWidth="1"/>
    <col min="11541" max="11541" width="4" style="52" customWidth="1"/>
    <col min="11542" max="11543" width="6" style="52" customWidth="1"/>
    <col min="11544" max="11552" width="5.42578125" style="52" customWidth="1"/>
    <col min="11553" max="11553" width="7.7109375" style="52" customWidth="1"/>
    <col min="11554" max="11554" width="28.5703125" style="52" customWidth="1"/>
    <col min="11555" max="11555" width="11.42578125" style="52"/>
    <col min="11556" max="11556" width="15.7109375" style="52" customWidth="1"/>
    <col min="11557" max="11784" width="11.42578125" style="52"/>
    <col min="11785" max="11785" width="36.85546875" style="52" customWidth="1"/>
    <col min="11786" max="11786" width="9.140625" style="52" bestFit="1" customWidth="1"/>
    <col min="11787" max="11787" width="13.140625" style="52" bestFit="1" customWidth="1"/>
    <col min="11788" max="11788" width="15.28515625" style="52" customWidth="1"/>
    <col min="11789" max="11789" width="11" style="52" customWidth="1"/>
    <col min="11790" max="11790" width="8.7109375" style="52" bestFit="1" customWidth="1"/>
    <col min="11791" max="11791" width="7.28515625" style="52" customWidth="1"/>
    <col min="11792" max="11792" width="3.85546875" style="52" bestFit="1" customWidth="1"/>
    <col min="11793" max="11793" width="4.42578125" style="52" bestFit="1" customWidth="1"/>
    <col min="11794" max="11794" width="4.28515625" style="52" customWidth="1"/>
    <col min="11795" max="11795" width="6" style="52" customWidth="1"/>
    <col min="11796" max="11796" width="5.7109375" style="52" customWidth="1"/>
    <col min="11797" max="11797" width="4" style="52" customWidth="1"/>
    <col min="11798" max="11799" width="6" style="52" customWidth="1"/>
    <col min="11800" max="11808" width="5.42578125" style="52" customWidth="1"/>
    <col min="11809" max="11809" width="7.7109375" style="52" customWidth="1"/>
    <col min="11810" max="11810" width="28.5703125" style="52" customWidth="1"/>
    <col min="11811" max="11811" width="11.42578125" style="52"/>
    <col min="11812" max="11812" width="15.7109375" style="52" customWidth="1"/>
    <col min="11813" max="12040" width="11.42578125" style="52"/>
    <col min="12041" max="12041" width="36.85546875" style="52" customWidth="1"/>
    <col min="12042" max="12042" width="9.140625" style="52" bestFit="1" customWidth="1"/>
    <col min="12043" max="12043" width="13.140625" style="52" bestFit="1" customWidth="1"/>
    <col min="12044" max="12044" width="15.28515625" style="52" customWidth="1"/>
    <col min="12045" max="12045" width="11" style="52" customWidth="1"/>
    <col min="12046" max="12046" width="8.7109375" style="52" bestFit="1" customWidth="1"/>
    <col min="12047" max="12047" width="7.28515625" style="52" customWidth="1"/>
    <col min="12048" max="12048" width="3.85546875" style="52" bestFit="1" customWidth="1"/>
    <col min="12049" max="12049" width="4.42578125" style="52" bestFit="1" customWidth="1"/>
    <col min="12050" max="12050" width="4.28515625" style="52" customWidth="1"/>
    <col min="12051" max="12051" width="6" style="52" customWidth="1"/>
    <col min="12052" max="12052" width="5.7109375" style="52" customWidth="1"/>
    <col min="12053" max="12053" width="4" style="52" customWidth="1"/>
    <col min="12054" max="12055" width="6" style="52" customWidth="1"/>
    <col min="12056" max="12064" width="5.42578125" style="52" customWidth="1"/>
    <col min="12065" max="12065" width="7.7109375" style="52" customWidth="1"/>
    <col min="12066" max="12066" width="28.5703125" style="52" customWidth="1"/>
    <col min="12067" max="12067" width="11.42578125" style="52"/>
    <col min="12068" max="12068" width="15.7109375" style="52" customWidth="1"/>
    <col min="12069" max="12296" width="11.42578125" style="52"/>
    <col min="12297" max="12297" width="36.85546875" style="52" customWidth="1"/>
    <col min="12298" max="12298" width="9.140625" style="52" bestFit="1" customWidth="1"/>
    <col min="12299" max="12299" width="13.140625" style="52" bestFit="1" customWidth="1"/>
    <col min="12300" max="12300" width="15.28515625" style="52" customWidth="1"/>
    <col min="12301" max="12301" width="11" style="52" customWidth="1"/>
    <col min="12302" max="12302" width="8.7109375" style="52" bestFit="1" customWidth="1"/>
    <col min="12303" max="12303" width="7.28515625" style="52" customWidth="1"/>
    <col min="12304" max="12304" width="3.85546875" style="52" bestFit="1" customWidth="1"/>
    <col min="12305" max="12305" width="4.42578125" style="52" bestFit="1" customWidth="1"/>
    <col min="12306" max="12306" width="4.28515625" style="52" customWidth="1"/>
    <col min="12307" max="12307" width="6" style="52" customWidth="1"/>
    <col min="12308" max="12308" width="5.7109375" style="52" customWidth="1"/>
    <col min="12309" max="12309" width="4" style="52" customWidth="1"/>
    <col min="12310" max="12311" width="6" style="52" customWidth="1"/>
    <col min="12312" max="12320" width="5.42578125" style="52" customWidth="1"/>
    <col min="12321" max="12321" width="7.7109375" style="52" customWidth="1"/>
    <col min="12322" max="12322" width="28.5703125" style="52" customWidth="1"/>
    <col min="12323" max="12323" width="11.42578125" style="52"/>
    <col min="12324" max="12324" width="15.7109375" style="52" customWidth="1"/>
    <col min="12325" max="12552" width="11.42578125" style="52"/>
    <col min="12553" max="12553" width="36.85546875" style="52" customWidth="1"/>
    <col min="12554" max="12554" width="9.140625" style="52" bestFit="1" customWidth="1"/>
    <col min="12555" max="12555" width="13.140625" style="52" bestFit="1" customWidth="1"/>
    <col min="12556" max="12556" width="15.28515625" style="52" customWidth="1"/>
    <col min="12557" max="12557" width="11" style="52" customWidth="1"/>
    <col min="12558" max="12558" width="8.7109375" style="52" bestFit="1" customWidth="1"/>
    <col min="12559" max="12559" width="7.28515625" style="52" customWidth="1"/>
    <col min="12560" max="12560" width="3.85546875" style="52" bestFit="1" customWidth="1"/>
    <col min="12561" max="12561" width="4.42578125" style="52" bestFit="1" customWidth="1"/>
    <col min="12562" max="12562" width="4.28515625" style="52" customWidth="1"/>
    <col min="12563" max="12563" width="6" style="52" customWidth="1"/>
    <col min="12564" max="12564" width="5.7109375" style="52" customWidth="1"/>
    <col min="12565" max="12565" width="4" style="52" customWidth="1"/>
    <col min="12566" max="12567" width="6" style="52" customWidth="1"/>
    <col min="12568" max="12576" width="5.42578125" style="52" customWidth="1"/>
    <col min="12577" max="12577" width="7.7109375" style="52" customWidth="1"/>
    <col min="12578" max="12578" width="28.5703125" style="52" customWidth="1"/>
    <col min="12579" max="12579" width="11.42578125" style="52"/>
    <col min="12580" max="12580" width="15.7109375" style="52" customWidth="1"/>
    <col min="12581" max="12808" width="11.42578125" style="52"/>
    <col min="12809" max="12809" width="36.85546875" style="52" customWidth="1"/>
    <col min="12810" max="12810" width="9.140625" style="52" bestFit="1" customWidth="1"/>
    <col min="12811" max="12811" width="13.140625" style="52" bestFit="1" customWidth="1"/>
    <col min="12812" max="12812" width="15.28515625" style="52" customWidth="1"/>
    <col min="12813" max="12813" width="11" style="52" customWidth="1"/>
    <col min="12814" max="12814" width="8.7109375" style="52" bestFit="1" customWidth="1"/>
    <col min="12815" max="12815" width="7.28515625" style="52" customWidth="1"/>
    <col min="12816" max="12816" width="3.85546875" style="52" bestFit="1" customWidth="1"/>
    <col min="12817" max="12817" width="4.42578125" style="52" bestFit="1" customWidth="1"/>
    <col min="12818" max="12818" width="4.28515625" style="52" customWidth="1"/>
    <col min="12819" max="12819" width="6" style="52" customWidth="1"/>
    <col min="12820" max="12820" width="5.7109375" style="52" customWidth="1"/>
    <col min="12821" max="12821" width="4" style="52" customWidth="1"/>
    <col min="12822" max="12823" width="6" style="52" customWidth="1"/>
    <col min="12824" max="12832" width="5.42578125" style="52" customWidth="1"/>
    <col min="12833" max="12833" width="7.7109375" style="52" customWidth="1"/>
    <col min="12834" max="12834" width="28.5703125" style="52" customWidth="1"/>
    <col min="12835" max="12835" width="11.42578125" style="52"/>
    <col min="12836" max="12836" width="15.7109375" style="52" customWidth="1"/>
    <col min="12837" max="13064" width="11.42578125" style="52"/>
    <col min="13065" max="13065" width="36.85546875" style="52" customWidth="1"/>
    <col min="13066" max="13066" width="9.140625" style="52" bestFit="1" customWidth="1"/>
    <col min="13067" max="13067" width="13.140625" style="52" bestFit="1" customWidth="1"/>
    <col min="13068" max="13068" width="15.28515625" style="52" customWidth="1"/>
    <col min="13069" max="13069" width="11" style="52" customWidth="1"/>
    <col min="13070" max="13070" width="8.7109375" style="52" bestFit="1" customWidth="1"/>
    <col min="13071" max="13071" width="7.28515625" style="52" customWidth="1"/>
    <col min="13072" max="13072" width="3.85546875" style="52" bestFit="1" customWidth="1"/>
    <col min="13073" max="13073" width="4.42578125" style="52" bestFit="1" customWidth="1"/>
    <col min="13074" max="13074" width="4.28515625" style="52" customWidth="1"/>
    <col min="13075" max="13075" width="6" style="52" customWidth="1"/>
    <col min="13076" max="13076" width="5.7109375" style="52" customWidth="1"/>
    <col min="13077" max="13077" width="4" style="52" customWidth="1"/>
    <col min="13078" max="13079" width="6" style="52" customWidth="1"/>
    <col min="13080" max="13088" width="5.42578125" style="52" customWidth="1"/>
    <col min="13089" max="13089" width="7.7109375" style="52" customWidth="1"/>
    <col min="13090" max="13090" width="28.5703125" style="52" customWidth="1"/>
    <col min="13091" max="13091" width="11.42578125" style="52"/>
    <col min="13092" max="13092" width="15.7109375" style="52" customWidth="1"/>
    <col min="13093" max="13320" width="11.42578125" style="52"/>
    <col min="13321" max="13321" width="36.85546875" style="52" customWidth="1"/>
    <col min="13322" max="13322" width="9.140625" style="52" bestFit="1" customWidth="1"/>
    <col min="13323" max="13323" width="13.140625" style="52" bestFit="1" customWidth="1"/>
    <col min="13324" max="13324" width="15.28515625" style="52" customWidth="1"/>
    <col min="13325" max="13325" width="11" style="52" customWidth="1"/>
    <col min="13326" max="13326" width="8.7109375" style="52" bestFit="1" customWidth="1"/>
    <col min="13327" max="13327" width="7.28515625" style="52" customWidth="1"/>
    <col min="13328" max="13328" width="3.85546875" style="52" bestFit="1" customWidth="1"/>
    <col min="13329" max="13329" width="4.42578125" style="52" bestFit="1" customWidth="1"/>
    <col min="13330" max="13330" width="4.28515625" style="52" customWidth="1"/>
    <col min="13331" max="13331" width="6" style="52" customWidth="1"/>
    <col min="13332" max="13332" width="5.7109375" style="52" customWidth="1"/>
    <col min="13333" max="13333" width="4" style="52" customWidth="1"/>
    <col min="13334" max="13335" width="6" style="52" customWidth="1"/>
    <col min="13336" max="13344" width="5.42578125" style="52" customWidth="1"/>
    <col min="13345" max="13345" width="7.7109375" style="52" customWidth="1"/>
    <col min="13346" max="13346" width="28.5703125" style="52" customWidth="1"/>
    <col min="13347" max="13347" width="11.42578125" style="52"/>
    <col min="13348" max="13348" width="15.7109375" style="52" customWidth="1"/>
    <col min="13349" max="13576" width="11.42578125" style="52"/>
    <col min="13577" max="13577" width="36.85546875" style="52" customWidth="1"/>
    <col min="13578" max="13578" width="9.140625" style="52" bestFit="1" customWidth="1"/>
    <col min="13579" max="13579" width="13.140625" style="52" bestFit="1" customWidth="1"/>
    <col min="13580" max="13580" width="15.28515625" style="52" customWidth="1"/>
    <col min="13581" max="13581" width="11" style="52" customWidth="1"/>
    <col min="13582" max="13582" width="8.7109375" style="52" bestFit="1" customWidth="1"/>
    <col min="13583" max="13583" width="7.28515625" style="52" customWidth="1"/>
    <col min="13584" max="13584" width="3.85546875" style="52" bestFit="1" customWidth="1"/>
    <col min="13585" max="13585" width="4.42578125" style="52" bestFit="1" customWidth="1"/>
    <col min="13586" max="13586" width="4.28515625" style="52" customWidth="1"/>
    <col min="13587" max="13587" width="6" style="52" customWidth="1"/>
    <col min="13588" max="13588" width="5.7109375" style="52" customWidth="1"/>
    <col min="13589" max="13589" width="4" style="52" customWidth="1"/>
    <col min="13590" max="13591" width="6" style="52" customWidth="1"/>
    <col min="13592" max="13600" width="5.42578125" style="52" customWidth="1"/>
    <col min="13601" max="13601" width="7.7109375" style="52" customWidth="1"/>
    <col min="13602" max="13602" width="28.5703125" style="52" customWidth="1"/>
    <col min="13603" max="13603" width="11.42578125" style="52"/>
    <col min="13604" max="13604" width="15.7109375" style="52" customWidth="1"/>
    <col min="13605" max="13832" width="11.42578125" style="52"/>
    <col min="13833" max="13833" width="36.85546875" style="52" customWidth="1"/>
    <col min="13834" max="13834" width="9.140625" style="52" bestFit="1" customWidth="1"/>
    <col min="13835" max="13835" width="13.140625" style="52" bestFit="1" customWidth="1"/>
    <col min="13836" max="13836" width="15.28515625" style="52" customWidth="1"/>
    <col min="13837" max="13837" width="11" style="52" customWidth="1"/>
    <col min="13838" max="13838" width="8.7109375" style="52" bestFit="1" customWidth="1"/>
    <col min="13839" max="13839" width="7.28515625" style="52" customWidth="1"/>
    <col min="13840" max="13840" width="3.85546875" style="52" bestFit="1" customWidth="1"/>
    <col min="13841" max="13841" width="4.42578125" style="52" bestFit="1" customWidth="1"/>
    <col min="13842" max="13842" width="4.28515625" style="52" customWidth="1"/>
    <col min="13843" max="13843" width="6" style="52" customWidth="1"/>
    <col min="13844" max="13844" width="5.7109375" style="52" customWidth="1"/>
    <col min="13845" max="13845" width="4" style="52" customWidth="1"/>
    <col min="13846" max="13847" width="6" style="52" customWidth="1"/>
    <col min="13848" max="13856" width="5.42578125" style="52" customWidth="1"/>
    <col min="13857" max="13857" width="7.7109375" style="52" customWidth="1"/>
    <col min="13858" max="13858" width="28.5703125" style="52" customWidth="1"/>
    <col min="13859" max="13859" width="11.42578125" style="52"/>
    <col min="13860" max="13860" width="15.7109375" style="52" customWidth="1"/>
    <col min="13861" max="14088" width="11.42578125" style="52"/>
    <col min="14089" max="14089" width="36.85546875" style="52" customWidth="1"/>
    <col min="14090" max="14090" width="9.140625" style="52" bestFit="1" customWidth="1"/>
    <col min="14091" max="14091" width="13.140625" style="52" bestFit="1" customWidth="1"/>
    <col min="14092" max="14092" width="15.28515625" style="52" customWidth="1"/>
    <col min="14093" max="14093" width="11" style="52" customWidth="1"/>
    <col min="14094" max="14094" width="8.7109375" style="52" bestFit="1" customWidth="1"/>
    <col min="14095" max="14095" width="7.28515625" style="52" customWidth="1"/>
    <col min="14096" max="14096" width="3.85546875" style="52" bestFit="1" customWidth="1"/>
    <col min="14097" max="14097" width="4.42578125" style="52" bestFit="1" customWidth="1"/>
    <col min="14098" max="14098" width="4.28515625" style="52" customWidth="1"/>
    <col min="14099" max="14099" width="6" style="52" customWidth="1"/>
    <col min="14100" max="14100" width="5.7109375" style="52" customWidth="1"/>
    <col min="14101" max="14101" width="4" style="52" customWidth="1"/>
    <col min="14102" max="14103" width="6" style="52" customWidth="1"/>
    <col min="14104" max="14112" width="5.42578125" style="52" customWidth="1"/>
    <col min="14113" max="14113" width="7.7109375" style="52" customWidth="1"/>
    <col min="14114" max="14114" width="28.5703125" style="52" customWidth="1"/>
    <col min="14115" max="14115" width="11.42578125" style="52"/>
    <col min="14116" max="14116" width="15.7109375" style="52" customWidth="1"/>
    <col min="14117" max="14344" width="11.42578125" style="52"/>
    <col min="14345" max="14345" width="36.85546875" style="52" customWidth="1"/>
    <col min="14346" max="14346" width="9.140625" style="52" bestFit="1" customWidth="1"/>
    <col min="14347" max="14347" width="13.140625" style="52" bestFit="1" customWidth="1"/>
    <col min="14348" max="14348" width="15.28515625" style="52" customWidth="1"/>
    <col min="14349" max="14349" width="11" style="52" customWidth="1"/>
    <col min="14350" max="14350" width="8.7109375" style="52" bestFit="1" customWidth="1"/>
    <col min="14351" max="14351" width="7.28515625" style="52" customWidth="1"/>
    <col min="14352" max="14352" width="3.85546875" style="52" bestFit="1" customWidth="1"/>
    <col min="14353" max="14353" width="4.42578125" style="52" bestFit="1" customWidth="1"/>
    <col min="14354" max="14354" width="4.28515625" style="52" customWidth="1"/>
    <col min="14355" max="14355" width="6" style="52" customWidth="1"/>
    <col min="14356" max="14356" width="5.7109375" style="52" customWidth="1"/>
    <col min="14357" max="14357" width="4" style="52" customWidth="1"/>
    <col min="14358" max="14359" width="6" style="52" customWidth="1"/>
    <col min="14360" max="14368" width="5.42578125" style="52" customWidth="1"/>
    <col min="14369" max="14369" width="7.7109375" style="52" customWidth="1"/>
    <col min="14370" max="14370" width="28.5703125" style="52" customWidth="1"/>
    <col min="14371" max="14371" width="11.42578125" style="52"/>
    <col min="14372" max="14372" width="15.7109375" style="52" customWidth="1"/>
    <col min="14373" max="14600" width="11.42578125" style="52"/>
    <col min="14601" max="14601" width="36.85546875" style="52" customWidth="1"/>
    <col min="14602" max="14602" width="9.140625" style="52" bestFit="1" customWidth="1"/>
    <col min="14603" max="14603" width="13.140625" style="52" bestFit="1" customWidth="1"/>
    <col min="14604" max="14604" width="15.28515625" style="52" customWidth="1"/>
    <col min="14605" max="14605" width="11" style="52" customWidth="1"/>
    <col min="14606" max="14606" width="8.7109375" style="52" bestFit="1" customWidth="1"/>
    <col min="14607" max="14607" width="7.28515625" style="52" customWidth="1"/>
    <col min="14608" max="14608" width="3.85546875" style="52" bestFit="1" customWidth="1"/>
    <col min="14609" max="14609" width="4.42578125" style="52" bestFit="1" customWidth="1"/>
    <col min="14610" max="14610" width="4.28515625" style="52" customWidth="1"/>
    <col min="14611" max="14611" width="6" style="52" customWidth="1"/>
    <col min="14612" max="14612" width="5.7109375" style="52" customWidth="1"/>
    <col min="14613" max="14613" width="4" style="52" customWidth="1"/>
    <col min="14614" max="14615" width="6" style="52" customWidth="1"/>
    <col min="14616" max="14624" width="5.42578125" style="52" customWidth="1"/>
    <col min="14625" max="14625" width="7.7109375" style="52" customWidth="1"/>
    <col min="14626" max="14626" width="28.5703125" style="52" customWidth="1"/>
    <col min="14627" max="14627" width="11.42578125" style="52"/>
    <col min="14628" max="14628" width="15.7109375" style="52" customWidth="1"/>
    <col min="14629" max="14856" width="11.42578125" style="52"/>
    <col min="14857" max="14857" width="36.85546875" style="52" customWidth="1"/>
    <col min="14858" max="14858" width="9.140625" style="52" bestFit="1" customWidth="1"/>
    <col min="14859" max="14859" width="13.140625" style="52" bestFit="1" customWidth="1"/>
    <col min="14860" max="14860" width="15.28515625" style="52" customWidth="1"/>
    <col min="14861" max="14861" width="11" style="52" customWidth="1"/>
    <col min="14862" max="14862" width="8.7109375" style="52" bestFit="1" customWidth="1"/>
    <col min="14863" max="14863" width="7.28515625" style="52" customWidth="1"/>
    <col min="14864" max="14864" width="3.85546875" style="52" bestFit="1" customWidth="1"/>
    <col min="14865" max="14865" width="4.42578125" style="52" bestFit="1" customWidth="1"/>
    <col min="14866" max="14866" width="4.28515625" style="52" customWidth="1"/>
    <col min="14867" max="14867" width="6" style="52" customWidth="1"/>
    <col min="14868" max="14868" width="5.7109375" style="52" customWidth="1"/>
    <col min="14869" max="14869" width="4" style="52" customWidth="1"/>
    <col min="14870" max="14871" width="6" style="52" customWidth="1"/>
    <col min="14872" max="14880" width="5.42578125" style="52" customWidth="1"/>
    <col min="14881" max="14881" width="7.7109375" style="52" customWidth="1"/>
    <col min="14882" max="14882" width="28.5703125" style="52" customWidth="1"/>
    <col min="14883" max="14883" width="11.42578125" style="52"/>
    <col min="14884" max="14884" width="15.7109375" style="52" customWidth="1"/>
    <col min="14885" max="15112" width="11.42578125" style="52"/>
    <col min="15113" max="15113" width="36.85546875" style="52" customWidth="1"/>
    <col min="15114" max="15114" width="9.140625" style="52" bestFit="1" customWidth="1"/>
    <col min="15115" max="15115" width="13.140625" style="52" bestFit="1" customWidth="1"/>
    <col min="15116" max="15116" width="15.28515625" style="52" customWidth="1"/>
    <col min="15117" max="15117" width="11" style="52" customWidth="1"/>
    <col min="15118" max="15118" width="8.7109375" style="52" bestFit="1" customWidth="1"/>
    <col min="15119" max="15119" width="7.28515625" style="52" customWidth="1"/>
    <col min="15120" max="15120" width="3.85546875" style="52" bestFit="1" customWidth="1"/>
    <col min="15121" max="15121" width="4.42578125" style="52" bestFit="1" customWidth="1"/>
    <col min="15122" max="15122" width="4.28515625" style="52" customWidth="1"/>
    <col min="15123" max="15123" width="6" style="52" customWidth="1"/>
    <col min="15124" max="15124" width="5.7109375" style="52" customWidth="1"/>
    <col min="15125" max="15125" width="4" style="52" customWidth="1"/>
    <col min="15126" max="15127" width="6" style="52" customWidth="1"/>
    <col min="15128" max="15136" width="5.42578125" style="52" customWidth="1"/>
    <col min="15137" max="15137" width="7.7109375" style="52" customWidth="1"/>
    <col min="15138" max="15138" width="28.5703125" style="52" customWidth="1"/>
    <col min="15139" max="15139" width="11.42578125" style="52"/>
    <col min="15140" max="15140" width="15.7109375" style="52" customWidth="1"/>
    <col min="15141" max="15368" width="11.42578125" style="52"/>
    <col min="15369" max="15369" width="36.85546875" style="52" customWidth="1"/>
    <col min="15370" max="15370" width="9.140625" style="52" bestFit="1" customWidth="1"/>
    <col min="15371" max="15371" width="13.140625" style="52" bestFit="1" customWidth="1"/>
    <col min="15372" max="15372" width="15.28515625" style="52" customWidth="1"/>
    <col min="15373" max="15373" width="11" style="52" customWidth="1"/>
    <col min="15374" max="15374" width="8.7109375" style="52" bestFit="1" customWidth="1"/>
    <col min="15375" max="15375" width="7.28515625" style="52" customWidth="1"/>
    <col min="15376" max="15376" width="3.85546875" style="52" bestFit="1" customWidth="1"/>
    <col min="15377" max="15377" width="4.42578125" style="52" bestFit="1" customWidth="1"/>
    <col min="15378" max="15378" width="4.28515625" style="52" customWidth="1"/>
    <col min="15379" max="15379" width="6" style="52" customWidth="1"/>
    <col min="15380" max="15380" width="5.7109375" style="52" customWidth="1"/>
    <col min="15381" max="15381" width="4" style="52" customWidth="1"/>
    <col min="15382" max="15383" width="6" style="52" customWidth="1"/>
    <col min="15384" max="15392" width="5.42578125" style="52" customWidth="1"/>
    <col min="15393" max="15393" width="7.7109375" style="52" customWidth="1"/>
    <col min="15394" max="15394" width="28.5703125" style="52" customWidth="1"/>
    <col min="15395" max="15395" width="11.42578125" style="52"/>
    <col min="15396" max="15396" width="15.7109375" style="52" customWidth="1"/>
    <col min="15397" max="15624" width="11.42578125" style="52"/>
    <col min="15625" max="15625" width="36.85546875" style="52" customWidth="1"/>
    <col min="15626" max="15626" width="9.140625" style="52" bestFit="1" customWidth="1"/>
    <col min="15627" max="15627" width="13.140625" style="52" bestFit="1" customWidth="1"/>
    <col min="15628" max="15628" width="15.28515625" style="52" customWidth="1"/>
    <col min="15629" max="15629" width="11" style="52" customWidth="1"/>
    <col min="15630" max="15630" width="8.7109375" style="52" bestFit="1" customWidth="1"/>
    <col min="15631" max="15631" width="7.28515625" style="52" customWidth="1"/>
    <col min="15632" max="15632" width="3.85546875" style="52" bestFit="1" customWidth="1"/>
    <col min="15633" max="15633" width="4.42578125" style="52" bestFit="1" customWidth="1"/>
    <col min="15634" max="15634" width="4.28515625" style="52" customWidth="1"/>
    <col min="15635" max="15635" width="6" style="52" customWidth="1"/>
    <col min="15636" max="15636" width="5.7109375" style="52" customWidth="1"/>
    <col min="15637" max="15637" width="4" style="52" customWidth="1"/>
    <col min="15638" max="15639" width="6" style="52" customWidth="1"/>
    <col min="15640" max="15648" width="5.42578125" style="52" customWidth="1"/>
    <col min="15649" max="15649" width="7.7109375" style="52" customWidth="1"/>
    <col min="15650" max="15650" width="28.5703125" style="52" customWidth="1"/>
    <col min="15651" max="15651" width="11.42578125" style="52"/>
    <col min="15652" max="15652" width="15.7109375" style="52" customWidth="1"/>
    <col min="15653" max="15880" width="11.42578125" style="52"/>
    <col min="15881" max="15881" width="36.85546875" style="52" customWidth="1"/>
    <col min="15882" max="15882" width="9.140625" style="52" bestFit="1" customWidth="1"/>
    <col min="15883" max="15883" width="13.140625" style="52" bestFit="1" customWidth="1"/>
    <col min="15884" max="15884" width="15.28515625" style="52" customWidth="1"/>
    <col min="15885" max="15885" width="11" style="52" customWidth="1"/>
    <col min="15886" max="15886" width="8.7109375" style="52" bestFit="1" customWidth="1"/>
    <col min="15887" max="15887" width="7.28515625" style="52" customWidth="1"/>
    <col min="15888" max="15888" width="3.85546875" style="52" bestFit="1" customWidth="1"/>
    <col min="15889" max="15889" width="4.42578125" style="52" bestFit="1" customWidth="1"/>
    <col min="15890" max="15890" width="4.28515625" style="52" customWidth="1"/>
    <col min="15891" max="15891" width="6" style="52" customWidth="1"/>
    <col min="15892" max="15892" width="5.7109375" style="52" customWidth="1"/>
    <col min="15893" max="15893" width="4" style="52" customWidth="1"/>
    <col min="15894" max="15895" width="6" style="52" customWidth="1"/>
    <col min="15896" max="15904" width="5.42578125" style="52" customWidth="1"/>
    <col min="15905" max="15905" width="7.7109375" style="52" customWidth="1"/>
    <col min="15906" max="15906" width="28.5703125" style="52" customWidth="1"/>
    <col min="15907" max="15907" width="11.42578125" style="52"/>
    <col min="15908" max="15908" width="15.7109375" style="52" customWidth="1"/>
    <col min="15909" max="16136" width="11.42578125" style="52"/>
    <col min="16137" max="16137" width="36.85546875" style="52" customWidth="1"/>
    <col min="16138" max="16138" width="9.140625" style="52" bestFit="1" customWidth="1"/>
    <col min="16139" max="16139" width="13.140625" style="52" bestFit="1" customWidth="1"/>
    <col min="16140" max="16140" width="15.28515625" style="52" customWidth="1"/>
    <col min="16141" max="16141" width="11" style="52" customWidth="1"/>
    <col min="16142" max="16142" width="8.7109375" style="52" bestFit="1" customWidth="1"/>
    <col min="16143" max="16143" width="7.28515625" style="52" customWidth="1"/>
    <col min="16144" max="16144" width="3.85546875" style="52" bestFit="1" customWidth="1"/>
    <col min="16145" max="16145" width="4.42578125" style="52" bestFit="1" customWidth="1"/>
    <col min="16146" max="16146" width="4.28515625" style="52" customWidth="1"/>
    <col min="16147" max="16147" width="6" style="52" customWidth="1"/>
    <col min="16148" max="16148" width="5.7109375" style="52" customWidth="1"/>
    <col min="16149" max="16149" width="4" style="52" customWidth="1"/>
    <col min="16150" max="16151" width="6" style="52" customWidth="1"/>
    <col min="16152" max="16160" width="5.42578125" style="52" customWidth="1"/>
    <col min="16161" max="16161" width="7.7109375" style="52" customWidth="1"/>
    <col min="16162" max="16162" width="28.5703125" style="52" customWidth="1"/>
    <col min="16163" max="16163" width="11.42578125" style="52"/>
    <col min="16164" max="16164" width="15.7109375" style="52" customWidth="1"/>
    <col min="16165" max="16384" width="11.42578125" style="52"/>
  </cols>
  <sheetData>
    <row r="2" spans="1:49" x14ac:dyDescent="0.2">
      <c r="X2" s="52"/>
      <c r="Y2" s="52"/>
      <c r="Z2" s="52"/>
      <c r="AA2" s="52"/>
      <c r="AB2" s="52"/>
      <c r="AC2" s="52"/>
      <c r="AD2" s="52"/>
    </row>
    <row r="3" spans="1:49" ht="14.25" customHeight="1" x14ac:dyDescent="0.2">
      <c r="B3" s="54" t="s">
        <v>218</v>
      </c>
      <c r="C3" s="54"/>
      <c r="E3" s="54"/>
      <c r="F3" s="54"/>
      <c r="G3" s="54"/>
      <c r="H3" s="54"/>
      <c r="I3" s="54"/>
      <c r="J3" s="54"/>
      <c r="K3" s="54"/>
      <c r="Q3" s="54"/>
      <c r="X3" s="52"/>
      <c r="Y3" s="52"/>
      <c r="Z3" s="52"/>
      <c r="AA3" s="52"/>
      <c r="AB3" s="52"/>
      <c r="AC3" s="52"/>
      <c r="AD3" s="52"/>
    </row>
    <row r="5" spans="1:49" x14ac:dyDescent="0.2">
      <c r="W5" s="55"/>
    </row>
    <row r="6" spans="1:49" ht="77.25" customHeight="1" x14ac:dyDescent="0.2">
      <c r="B6" s="484" t="s">
        <v>231</v>
      </c>
      <c r="C6" s="362"/>
      <c r="D6" s="484" t="s">
        <v>248</v>
      </c>
      <c r="E6" s="486" t="s">
        <v>227</v>
      </c>
      <c r="F6" s="488" t="s">
        <v>228</v>
      </c>
      <c r="G6" s="490" t="s">
        <v>249</v>
      </c>
      <c r="H6" s="483" t="s">
        <v>264</v>
      </c>
      <c r="I6" s="483"/>
      <c r="J6" s="483"/>
      <c r="K6" s="480" t="s">
        <v>260</v>
      </c>
      <c r="L6" s="480"/>
      <c r="M6" s="480"/>
      <c r="N6" s="481" t="s">
        <v>261</v>
      </c>
      <c r="O6" s="481"/>
      <c r="P6" s="481"/>
      <c r="Q6" s="480" t="s">
        <v>262</v>
      </c>
      <c r="R6" s="480"/>
      <c r="S6" s="480"/>
      <c r="T6" s="481" t="s">
        <v>263</v>
      </c>
      <c r="U6" s="481"/>
      <c r="V6" s="481"/>
      <c r="W6" s="358"/>
      <c r="X6" s="478" t="s">
        <v>222</v>
      </c>
      <c r="Y6" s="478"/>
      <c r="Z6" s="478"/>
      <c r="AA6" s="482" t="s">
        <v>223</v>
      </c>
      <c r="AB6" s="482"/>
      <c r="AC6" s="482"/>
      <c r="AD6" s="478" t="s">
        <v>224</v>
      </c>
      <c r="AE6" s="478"/>
      <c r="AF6" s="478"/>
      <c r="AH6" s="56" t="s">
        <v>225</v>
      </c>
      <c r="AI6" s="56" t="s">
        <v>226</v>
      </c>
      <c r="AJ6" s="57" t="s">
        <v>227</v>
      </c>
      <c r="AK6" s="56" t="s">
        <v>228</v>
      </c>
      <c r="AL6" s="58" t="s">
        <v>229</v>
      </c>
      <c r="AM6" s="56" t="s">
        <v>230</v>
      </c>
    </row>
    <row r="7" spans="1:49" ht="31.5" customHeight="1" x14ac:dyDescent="0.2">
      <c r="A7" s="53"/>
      <c r="B7" s="485"/>
      <c r="C7" s="363"/>
      <c r="D7" s="485"/>
      <c r="E7" s="487"/>
      <c r="F7" s="489"/>
      <c r="G7" s="491"/>
      <c r="H7" s="359" t="s">
        <v>232</v>
      </c>
      <c r="I7" s="359" t="s">
        <v>233</v>
      </c>
      <c r="J7" s="359" t="s">
        <v>234</v>
      </c>
      <c r="K7" s="360" t="s">
        <v>232</v>
      </c>
      <c r="L7" s="360" t="s">
        <v>233</v>
      </c>
      <c r="M7" s="360" t="s">
        <v>234</v>
      </c>
      <c r="N7" s="361" t="s">
        <v>232</v>
      </c>
      <c r="O7" s="361" t="s">
        <v>233</v>
      </c>
      <c r="P7" s="361" t="s">
        <v>234</v>
      </c>
      <c r="Q7" s="360" t="s">
        <v>232</v>
      </c>
      <c r="R7" s="360" t="s">
        <v>233</v>
      </c>
      <c r="S7" s="360" t="s">
        <v>234</v>
      </c>
      <c r="T7" s="361" t="s">
        <v>232</v>
      </c>
      <c r="U7" s="361" t="s">
        <v>233</v>
      </c>
      <c r="V7" s="361" t="s">
        <v>234</v>
      </c>
      <c r="W7" s="360"/>
      <c r="X7" s="360" t="s">
        <v>232</v>
      </c>
      <c r="Y7" s="360" t="s">
        <v>233</v>
      </c>
      <c r="Z7" s="360" t="s">
        <v>234</v>
      </c>
      <c r="AA7" s="361" t="s">
        <v>232</v>
      </c>
      <c r="AB7" s="361" t="s">
        <v>233</v>
      </c>
      <c r="AC7" s="361" t="s">
        <v>234</v>
      </c>
      <c r="AD7" s="360" t="s">
        <v>232</v>
      </c>
      <c r="AE7" s="360" t="s">
        <v>233</v>
      </c>
      <c r="AF7" s="360" t="s">
        <v>234</v>
      </c>
      <c r="AH7" s="477" t="s">
        <v>250</v>
      </c>
      <c r="AI7" s="59" t="s">
        <v>127</v>
      </c>
      <c r="AJ7" s="60">
        <v>3</v>
      </c>
      <c r="AK7" s="59">
        <v>1</v>
      </c>
      <c r="AL7" s="59">
        <v>1</v>
      </c>
      <c r="AM7" s="59"/>
      <c r="AS7" s="74" t="s">
        <v>231</v>
      </c>
      <c r="AT7" s="74" t="s">
        <v>251</v>
      </c>
      <c r="AU7" s="75" t="s">
        <v>227</v>
      </c>
      <c r="AV7" s="76" t="s">
        <v>228</v>
      </c>
      <c r="AW7" s="77" t="s">
        <v>249</v>
      </c>
    </row>
    <row r="8" spans="1:49" ht="45" customHeight="1" x14ac:dyDescent="0.2">
      <c r="A8" s="53"/>
      <c r="B8" s="81" t="s">
        <v>124</v>
      </c>
      <c r="C8" s="364">
        <v>5</v>
      </c>
      <c r="D8" s="50">
        <v>4</v>
      </c>
      <c r="E8" s="365">
        <v>4</v>
      </c>
      <c r="F8" s="365"/>
      <c r="G8" s="365"/>
      <c r="H8" s="84"/>
      <c r="I8" s="85"/>
      <c r="J8" s="85"/>
      <c r="K8" s="86"/>
      <c r="L8" s="86"/>
      <c r="M8" s="86"/>
      <c r="N8" s="90">
        <v>4</v>
      </c>
      <c r="O8" s="87"/>
      <c r="P8" s="87"/>
      <c r="Q8" s="86"/>
      <c r="R8" s="86"/>
      <c r="S8" s="86"/>
      <c r="T8" s="87"/>
      <c r="U8" s="87"/>
      <c r="V8" s="87"/>
      <c r="W8" s="88"/>
      <c r="X8" s="89">
        <v>4</v>
      </c>
      <c r="Y8" s="83"/>
      <c r="Z8" s="83"/>
      <c r="AA8" s="90"/>
      <c r="AB8" s="90"/>
      <c r="AC8" s="90"/>
      <c r="AD8" s="83"/>
      <c r="AE8" s="83"/>
      <c r="AF8" s="83"/>
      <c r="AH8" s="477"/>
      <c r="AI8" s="59" t="s">
        <v>99</v>
      </c>
      <c r="AJ8" s="60">
        <v>9</v>
      </c>
      <c r="AK8" s="59"/>
      <c r="AL8" s="59"/>
      <c r="AM8" s="59"/>
      <c r="AS8" s="81" t="s">
        <v>124</v>
      </c>
      <c r="AT8" s="82">
        <v>2</v>
      </c>
      <c r="AU8" s="83">
        <v>2</v>
      </c>
      <c r="AV8" s="83"/>
      <c r="AW8" s="83"/>
    </row>
    <row r="9" spans="1:49" ht="45" customHeight="1" x14ac:dyDescent="0.2">
      <c r="A9" s="53"/>
      <c r="B9" s="91" t="s">
        <v>207</v>
      </c>
      <c r="C9" s="366">
        <v>6</v>
      </c>
      <c r="D9" s="50">
        <v>4</v>
      </c>
      <c r="E9" s="367">
        <v>2</v>
      </c>
      <c r="F9" s="367">
        <v>2</v>
      </c>
      <c r="G9" s="367"/>
      <c r="H9" s="94"/>
      <c r="I9" s="94"/>
      <c r="J9" s="94"/>
      <c r="K9" s="95"/>
      <c r="L9" s="93"/>
      <c r="M9" s="93"/>
      <c r="N9" s="96"/>
      <c r="O9" s="96"/>
      <c r="P9" s="96"/>
      <c r="Q9" s="95"/>
      <c r="R9" s="93"/>
      <c r="S9" s="93"/>
      <c r="T9" s="96">
        <v>2</v>
      </c>
      <c r="U9" s="96">
        <v>2</v>
      </c>
      <c r="V9" s="96"/>
      <c r="W9" s="97"/>
      <c r="X9" s="93">
        <v>1</v>
      </c>
      <c r="Y9" s="93">
        <v>2</v>
      </c>
      <c r="Z9" s="93"/>
      <c r="AA9" s="96">
        <v>1</v>
      </c>
      <c r="AB9" s="96"/>
      <c r="AC9" s="96"/>
      <c r="AD9" s="93"/>
      <c r="AE9" s="93"/>
      <c r="AF9" s="93"/>
      <c r="AH9" s="477"/>
      <c r="AI9" s="59" t="s">
        <v>118</v>
      </c>
      <c r="AJ9" s="60"/>
      <c r="AK9" s="59"/>
      <c r="AL9" s="59"/>
      <c r="AM9" s="59"/>
      <c r="AS9" s="91" t="s">
        <v>207</v>
      </c>
      <c r="AT9" s="92">
        <v>3</v>
      </c>
      <c r="AU9" s="93">
        <v>1</v>
      </c>
      <c r="AV9" s="93"/>
      <c r="AW9" s="93">
        <v>2</v>
      </c>
    </row>
    <row r="10" spans="1:49" ht="45" customHeight="1" x14ac:dyDescent="0.2">
      <c r="A10" s="53">
        <v>2</v>
      </c>
      <c r="B10" s="91" t="s">
        <v>209</v>
      </c>
      <c r="C10" s="366">
        <v>11</v>
      </c>
      <c r="D10" s="50">
        <v>9</v>
      </c>
      <c r="E10" s="367">
        <v>7</v>
      </c>
      <c r="F10" s="367"/>
      <c r="G10" s="367">
        <v>2</v>
      </c>
      <c r="H10" s="94"/>
      <c r="I10" s="94"/>
      <c r="J10" s="94"/>
      <c r="K10" s="93">
        <v>7</v>
      </c>
      <c r="L10" s="93"/>
      <c r="M10" s="93">
        <v>2</v>
      </c>
      <c r="N10" s="96"/>
      <c r="O10" s="96"/>
      <c r="P10" s="96"/>
      <c r="Q10" s="93"/>
      <c r="R10" s="93"/>
      <c r="S10" s="93"/>
      <c r="T10" s="96"/>
      <c r="U10" s="96"/>
      <c r="V10" s="96"/>
      <c r="W10" s="97"/>
      <c r="X10" s="93">
        <v>7</v>
      </c>
      <c r="Y10" s="93"/>
      <c r="Z10" s="93">
        <v>2</v>
      </c>
      <c r="AA10" s="96"/>
      <c r="AB10" s="96"/>
      <c r="AC10" s="96"/>
      <c r="AD10" s="93"/>
      <c r="AE10" s="93"/>
      <c r="AF10" s="93"/>
      <c r="AH10" s="477"/>
      <c r="AI10" s="59" t="s">
        <v>119</v>
      </c>
      <c r="AJ10" s="60"/>
      <c r="AK10" s="59"/>
      <c r="AL10" s="59"/>
      <c r="AM10" s="59"/>
      <c r="AS10" s="91" t="s">
        <v>208</v>
      </c>
      <c r="AT10" s="92">
        <v>1</v>
      </c>
      <c r="AU10" s="93">
        <v>1</v>
      </c>
      <c r="AV10" s="93"/>
      <c r="AW10" s="93"/>
    </row>
    <row r="11" spans="1:49" ht="45" customHeight="1" x14ac:dyDescent="0.2">
      <c r="A11" s="53">
        <v>2</v>
      </c>
      <c r="B11" s="91" t="s">
        <v>210</v>
      </c>
      <c r="C11" s="368">
        <v>4</v>
      </c>
      <c r="D11" s="369">
        <v>0</v>
      </c>
      <c r="E11" s="367"/>
      <c r="F11" s="367"/>
      <c r="G11" s="367"/>
      <c r="H11" s="94"/>
      <c r="I11" s="94"/>
      <c r="J11" s="94"/>
      <c r="K11" s="93"/>
      <c r="L11" s="93"/>
      <c r="M11" s="93"/>
      <c r="N11" s="96"/>
      <c r="O11" s="96"/>
      <c r="P11" s="96"/>
      <c r="Q11" s="93"/>
      <c r="R11" s="93"/>
      <c r="S11" s="93"/>
      <c r="T11" s="96"/>
      <c r="U11" s="96"/>
      <c r="V11" s="96"/>
      <c r="W11" s="97"/>
      <c r="X11" s="93"/>
      <c r="Y11" s="93"/>
      <c r="Z11" s="93"/>
      <c r="AA11" s="96"/>
      <c r="AB11" s="96"/>
      <c r="AC11" s="96"/>
      <c r="AD11" s="93"/>
      <c r="AE11" s="93"/>
      <c r="AF11" s="93"/>
      <c r="AH11" s="477"/>
      <c r="AI11" s="59" t="s">
        <v>143</v>
      </c>
      <c r="AJ11" s="60">
        <v>1</v>
      </c>
      <c r="AK11" s="59"/>
      <c r="AL11" s="59"/>
      <c r="AM11" s="59"/>
      <c r="AS11" s="91" t="s">
        <v>209</v>
      </c>
      <c r="AT11" s="92">
        <v>2</v>
      </c>
      <c r="AU11" s="93">
        <v>2</v>
      </c>
      <c r="AV11" s="93"/>
      <c r="AW11" s="93"/>
    </row>
    <row r="12" spans="1:49" ht="45" customHeight="1" x14ac:dyDescent="0.2">
      <c r="A12" s="53">
        <v>1</v>
      </c>
      <c r="B12" s="91" t="s">
        <v>211</v>
      </c>
      <c r="C12" s="366">
        <v>8</v>
      </c>
      <c r="D12" s="50">
        <v>6</v>
      </c>
      <c r="E12" s="367">
        <v>4</v>
      </c>
      <c r="F12" s="367">
        <v>1</v>
      </c>
      <c r="G12" s="367">
        <v>1</v>
      </c>
      <c r="H12" s="94">
        <v>4</v>
      </c>
      <c r="I12" s="94">
        <v>1</v>
      </c>
      <c r="J12" s="94">
        <v>1</v>
      </c>
      <c r="K12" s="93"/>
      <c r="L12" s="93"/>
      <c r="M12" s="93"/>
      <c r="N12" s="96"/>
      <c r="O12" s="96"/>
      <c r="P12" s="96"/>
      <c r="Q12" s="93"/>
      <c r="R12" s="93"/>
      <c r="S12" s="93"/>
      <c r="T12" s="96"/>
      <c r="U12" s="96"/>
      <c r="V12" s="96"/>
      <c r="W12" s="97"/>
      <c r="X12" s="93">
        <v>2</v>
      </c>
      <c r="Y12" s="93">
        <v>1</v>
      </c>
      <c r="Z12" s="93">
        <v>1</v>
      </c>
      <c r="AA12" s="96">
        <v>2</v>
      </c>
      <c r="AB12" s="96"/>
      <c r="AC12" s="96"/>
      <c r="AD12" s="93"/>
      <c r="AE12" s="93"/>
      <c r="AF12" s="93"/>
      <c r="AH12" s="70" t="s">
        <v>238</v>
      </c>
      <c r="AI12" s="71"/>
      <c r="AJ12" s="71">
        <f>SUM(AJ7:AJ11)</f>
        <v>13</v>
      </c>
      <c r="AK12" s="71">
        <f>SUM(AK4:AK11)</f>
        <v>1</v>
      </c>
      <c r="AL12" s="71">
        <f>SUM(AL4:AL11)</f>
        <v>1</v>
      </c>
      <c r="AM12" s="71">
        <f>SUM(AJ12:AL12)</f>
        <v>15</v>
      </c>
      <c r="AS12" s="91" t="s">
        <v>210</v>
      </c>
      <c r="AT12" s="92">
        <v>2</v>
      </c>
      <c r="AU12" s="93">
        <v>2</v>
      </c>
      <c r="AV12" s="93"/>
      <c r="AW12" s="93"/>
    </row>
    <row r="13" spans="1:49" ht="45" customHeight="1" x14ac:dyDescent="0.2">
      <c r="A13" s="53"/>
      <c r="B13" s="91" t="s">
        <v>236</v>
      </c>
      <c r="C13" s="366">
        <v>9</v>
      </c>
      <c r="D13" s="50">
        <v>9</v>
      </c>
      <c r="E13" s="367">
        <v>9</v>
      </c>
      <c r="F13" s="367"/>
      <c r="G13" s="367"/>
      <c r="H13" s="94">
        <v>9</v>
      </c>
      <c r="I13" s="94"/>
      <c r="J13" s="94"/>
      <c r="K13" s="93"/>
      <c r="L13" s="93"/>
      <c r="M13" s="93"/>
      <c r="N13" s="96"/>
      <c r="O13" s="96"/>
      <c r="P13" s="96"/>
      <c r="Q13" s="93"/>
      <c r="R13" s="93"/>
      <c r="S13" s="93"/>
      <c r="T13" s="96"/>
      <c r="U13" s="96"/>
      <c r="V13" s="96"/>
      <c r="W13" s="97"/>
      <c r="X13" s="93"/>
      <c r="Y13" s="93"/>
      <c r="Z13" s="93"/>
      <c r="AA13" s="96">
        <v>6</v>
      </c>
      <c r="AB13" s="96"/>
      <c r="AC13" s="96"/>
      <c r="AD13" s="93">
        <v>3</v>
      </c>
      <c r="AE13" s="93"/>
      <c r="AF13" s="93"/>
      <c r="AH13" s="477" t="s">
        <v>252</v>
      </c>
      <c r="AI13" s="59" t="s">
        <v>73</v>
      </c>
      <c r="AJ13" s="60">
        <v>3</v>
      </c>
      <c r="AK13" s="59"/>
      <c r="AL13" s="59">
        <v>1</v>
      </c>
      <c r="AM13" s="59"/>
      <c r="AS13" s="91" t="s">
        <v>211</v>
      </c>
      <c r="AT13" s="92">
        <v>9</v>
      </c>
      <c r="AU13" s="93">
        <v>4</v>
      </c>
      <c r="AV13" s="93">
        <v>2</v>
      </c>
      <c r="AW13" s="93">
        <v>3</v>
      </c>
    </row>
    <row r="14" spans="1:49" ht="45" customHeight="1" x14ac:dyDescent="0.2">
      <c r="A14" s="53"/>
      <c r="B14" s="91" t="s">
        <v>212</v>
      </c>
      <c r="C14" s="366">
        <v>2</v>
      </c>
      <c r="D14" s="50">
        <v>2</v>
      </c>
      <c r="E14" s="367">
        <v>2</v>
      </c>
      <c r="F14" s="367"/>
      <c r="G14" s="367"/>
      <c r="H14" s="94"/>
      <c r="I14" s="94"/>
      <c r="J14" s="94"/>
      <c r="K14" s="93"/>
      <c r="L14" s="93"/>
      <c r="M14" s="93"/>
      <c r="N14" s="96">
        <v>2</v>
      </c>
      <c r="O14" s="96"/>
      <c r="P14" s="96"/>
      <c r="Q14" s="93"/>
      <c r="R14" s="93"/>
      <c r="S14" s="93"/>
      <c r="T14" s="96"/>
      <c r="U14" s="96"/>
      <c r="V14" s="96"/>
      <c r="W14" s="97"/>
      <c r="X14" s="93">
        <v>2</v>
      </c>
      <c r="Y14" s="93"/>
      <c r="Z14" s="93"/>
      <c r="AA14" s="96"/>
      <c r="AB14" s="96"/>
      <c r="AC14" s="96"/>
      <c r="AD14" s="93"/>
      <c r="AE14" s="93"/>
      <c r="AF14" s="93"/>
      <c r="AH14" s="477"/>
      <c r="AI14" s="59" t="s">
        <v>75</v>
      </c>
      <c r="AJ14" s="60">
        <v>1</v>
      </c>
      <c r="AK14" s="59"/>
      <c r="AL14" s="59"/>
      <c r="AM14" s="59"/>
      <c r="AS14" s="91" t="s">
        <v>236</v>
      </c>
      <c r="AT14" s="92">
        <v>12</v>
      </c>
      <c r="AU14" s="93">
        <v>11</v>
      </c>
      <c r="AV14" s="93"/>
      <c r="AW14" s="93">
        <v>1</v>
      </c>
    </row>
    <row r="15" spans="1:49" ht="45" customHeight="1" x14ac:dyDescent="0.2">
      <c r="A15" s="53"/>
      <c r="B15" s="91" t="s">
        <v>213</v>
      </c>
      <c r="C15" s="366">
        <v>9</v>
      </c>
      <c r="D15" s="50">
        <v>8</v>
      </c>
      <c r="E15" s="367">
        <v>6</v>
      </c>
      <c r="F15" s="367"/>
      <c r="G15" s="367">
        <v>2</v>
      </c>
      <c r="H15" s="94"/>
      <c r="I15" s="94"/>
      <c r="J15" s="94"/>
      <c r="K15" s="93"/>
      <c r="L15" s="93"/>
      <c r="M15" s="93"/>
      <c r="N15" s="96"/>
      <c r="O15" s="96"/>
      <c r="P15" s="96"/>
      <c r="Q15" s="93">
        <v>6</v>
      </c>
      <c r="R15" s="93"/>
      <c r="S15" s="93">
        <v>2</v>
      </c>
      <c r="T15" s="96"/>
      <c r="U15" s="96"/>
      <c r="V15" s="96"/>
      <c r="W15" s="97"/>
      <c r="X15" s="93">
        <v>5</v>
      </c>
      <c r="Y15" s="93"/>
      <c r="Z15" s="93">
        <v>2</v>
      </c>
      <c r="AA15" s="96"/>
      <c r="AB15" s="96"/>
      <c r="AC15" s="96"/>
      <c r="AD15" s="93">
        <v>1</v>
      </c>
      <c r="AE15" s="93"/>
      <c r="AF15" s="93"/>
      <c r="AH15" s="477"/>
      <c r="AI15" s="59" t="s">
        <v>69</v>
      </c>
      <c r="AJ15" s="60">
        <v>3</v>
      </c>
      <c r="AK15" s="59"/>
      <c r="AL15" s="59"/>
      <c r="AM15" s="59"/>
      <c r="AS15" s="91" t="s">
        <v>212</v>
      </c>
      <c r="AT15" s="92">
        <v>2</v>
      </c>
      <c r="AU15" s="93">
        <v>2</v>
      </c>
      <c r="AV15" s="93"/>
      <c r="AW15" s="93"/>
    </row>
    <row r="16" spans="1:49" ht="45" customHeight="1" x14ac:dyDescent="0.2">
      <c r="A16" s="53">
        <v>2</v>
      </c>
      <c r="B16" s="98" t="s">
        <v>253</v>
      </c>
      <c r="C16" s="368">
        <v>11</v>
      </c>
      <c r="D16" s="50">
        <v>9</v>
      </c>
      <c r="E16" s="367">
        <v>8</v>
      </c>
      <c r="F16" s="367"/>
      <c r="G16" s="367">
        <v>1</v>
      </c>
      <c r="H16" s="94"/>
      <c r="I16" s="94"/>
      <c r="J16" s="94"/>
      <c r="K16" s="93"/>
      <c r="L16" s="93"/>
      <c r="M16" s="93"/>
      <c r="N16" s="96"/>
      <c r="O16" s="96"/>
      <c r="P16" s="96"/>
      <c r="Q16" s="93">
        <v>8</v>
      </c>
      <c r="R16" s="93"/>
      <c r="S16" s="93">
        <v>1</v>
      </c>
      <c r="T16" s="96"/>
      <c r="U16" s="96"/>
      <c r="V16" s="96"/>
      <c r="W16" s="97"/>
      <c r="X16" s="93">
        <v>5</v>
      </c>
      <c r="Y16" s="93"/>
      <c r="Z16" s="93">
        <v>1</v>
      </c>
      <c r="AA16" s="96">
        <v>1</v>
      </c>
      <c r="AB16" s="96"/>
      <c r="AC16" s="96"/>
      <c r="AD16" s="93">
        <v>2</v>
      </c>
      <c r="AE16" s="93"/>
      <c r="AF16" s="93"/>
      <c r="AH16" s="477"/>
      <c r="AI16" s="59" t="s">
        <v>79</v>
      </c>
      <c r="AJ16" s="60"/>
      <c r="AK16" s="59"/>
      <c r="AL16" s="59">
        <v>1</v>
      </c>
      <c r="AM16" s="59"/>
      <c r="AS16" s="91" t="s">
        <v>213</v>
      </c>
      <c r="AT16" s="92">
        <v>5</v>
      </c>
      <c r="AU16" s="93">
        <v>4</v>
      </c>
      <c r="AV16" s="93"/>
      <c r="AW16" s="93">
        <v>1</v>
      </c>
    </row>
    <row r="17" spans="1:49" s="62" customFormat="1" ht="45" customHeight="1" x14ac:dyDescent="0.2">
      <c r="A17" s="61"/>
      <c r="B17" s="91" t="s">
        <v>198</v>
      </c>
      <c r="C17" s="366">
        <v>4</v>
      </c>
      <c r="D17" s="50">
        <v>3</v>
      </c>
      <c r="E17" s="367">
        <v>2</v>
      </c>
      <c r="F17" s="367"/>
      <c r="G17" s="367">
        <v>1</v>
      </c>
      <c r="H17" s="94"/>
      <c r="I17" s="94"/>
      <c r="J17" s="94"/>
      <c r="K17" s="93"/>
      <c r="L17" s="93"/>
      <c r="M17" s="93"/>
      <c r="N17" s="96">
        <v>2</v>
      </c>
      <c r="O17" s="96"/>
      <c r="P17" s="96">
        <v>1</v>
      </c>
      <c r="Q17" s="93"/>
      <c r="R17" s="93"/>
      <c r="S17" s="93"/>
      <c r="T17" s="96"/>
      <c r="U17" s="96"/>
      <c r="V17" s="96"/>
      <c r="W17" s="97"/>
      <c r="X17" s="93">
        <v>1</v>
      </c>
      <c r="Y17" s="93"/>
      <c r="Z17" s="93">
        <v>1</v>
      </c>
      <c r="AA17" s="96"/>
      <c r="AB17" s="96"/>
      <c r="AC17" s="96"/>
      <c r="AD17" s="93">
        <v>1</v>
      </c>
      <c r="AE17" s="93"/>
      <c r="AF17" s="93"/>
      <c r="AH17" s="70" t="s">
        <v>238</v>
      </c>
      <c r="AI17" s="71"/>
      <c r="AJ17" s="71">
        <f>SUM(AJ13:AJ16)</f>
        <v>7</v>
      </c>
      <c r="AK17" s="71">
        <f t="shared" ref="AK17:AL17" si="0">SUM(AK13:AK16)</f>
        <v>0</v>
      </c>
      <c r="AL17" s="71">
        <f t="shared" si="0"/>
        <v>2</v>
      </c>
      <c r="AM17" s="71">
        <f>SUM(AJ17:AL17)</f>
        <v>9</v>
      </c>
      <c r="AS17" s="98" t="s">
        <v>214</v>
      </c>
      <c r="AT17" s="92">
        <v>3</v>
      </c>
      <c r="AU17" s="93">
        <v>2</v>
      </c>
      <c r="AV17" s="93">
        <v>1</v>
      </c>
      <c r="AW17" s="93"/>
    </row>
    <row r="18" spans="1:49" s="62" customFormat="1" ht="45" customHeight="1" x14ac:dyDescent="0.2">
      <c r="A18" s="61"/>
      <c r="B18" s="91" t="s">
        <v>153</v>
      </c>
      <c r="C18" s="366">
        <v>5</v>
      </c>
      <c r="D18" s="50">
        <v>5</v>
      </c>
      <c r="E18" s="367">
        <v>5</v>
      </c>
      <c r="F18" s="367"/>
      <c r="G18" s="367"/>
      <c r="H18" s="94"/>
      <c r="I18" s="94"/>
      <c r="J18" s="94"/>
      <c r="K18" s="93"/>
      <c r="L18" s="93"/>
      <c r="M18" s="93"/>
      <c r="N18" s="96">
        <v>5</v>
      </c>
      <c r="O18" s="96"/>
      <c r="P18" s="96"/>
      <c r="Q18" s="93"/>
      <c r="R18" s="93"/>
      <c r="S18" s="93"/>
      <c r="T18" s="96"/>
      <c r="U18" s="96"/>
      <c r="V18" s="96"/>
      <c r="W18" s="97"/>
      <c r="X18" s="93">
        <v>5</v>
      </c>
      <c r="Y18" s="93"/>
      <c r="Z18" s="93"/>
      <c r="AA18" s="96"/>
      <c r="AB18" s="96"/>
      <c r="AC18" s="96"/>
      <c r="AD18" s="93"/>
      <c r="AE18" s="93"/>
      <c r="AF18" s="93"/>
      <c r="AH18" s="477" t="s">
        <v>254</v>
      </c>
      <c r="AI18" s="59" t="s">
        <v>58</v>
      </c>
      <c r="AJ18" s="60">
        <v>11</v>
      </c>
      <c r="AK18" s="59"/>
      <c r="AL18" s="59"/>
      <c r="AM18" s="59"/>
      <c r="AS18" s="98" t="s">
        <v>215</v>
      </c>
      <c r="AT18" s="92">
        <v>2</v>
      </c>
      <c r="AU18" s="93">
        <v>2</v>
      </c>
      <c r="AV18" s="93"/>
      <c r="AW18" s="93"/>
    </row>
    <row r="19" spans="1:49" s="62" customFormat="1" ht="45" customHeight="1" x14ac:dyDescent="0.2">
      <c r="A19" s="61"/>
      <c r="B19" s="370" t="s">
        <v>217</v>
      </c>
      <c r="C19" s="371">
        <f>SUM(C8:C18)</f>
        <v>74</v>
      </c>
      <c r="D19" s="371">
        <f>SUM(D8:D18)</f>
        <v>59</v>
      </c>
      <c r="E19" s="372">
        <f t="shared" ref="E19:V19" si="1">SUM(E8:E18)</f>
        <v>49</v>
      </c>
      <c r="F19" s="372">
        <f t="shared" si="1"/>
        <v>3</v>
      </c>
      <c r="G19" s="372">
        <f t="shared" si="1"/>
        <v>7</v>
      </c>
      <c r="H19" s="371">
        <f t="shared" si="1"/>
        <v>13</v>
      </c>
      <c r="I19" s="371">
        <f t="shared" si="1"/>
        <v>1</v>
      </c>
      <c r="J19" s="371">
        <f t="shared" si="1"/>
        <v>1</v>
      </c>
      <c r="K19" s="371">
        <f t="shared" si="1"/>
        <v>7</v>
      </c>
      <c r="L19" s="100">
        <f t="shared" si="1"/>
        <v>0</v>
      </c>
      <c r="M19" s="100">
        <f t="shared" si="1"/>
        <v>2</v>
      </c>
      <c r="N19" s="100">
        <f t="shared" si="1"/>
        <v>13</v>
      </c>
      <c r="O19" s="100">
        <f t="shared" si="1"/>
        <v>0</v>
      </c>
      <c r="P19" s="100">
        <f t="shared" si="1"/>
        <v>1</v>
      </c>
      <c r="Q19" s="100">
        <f t="shared" si="1"/>
        <v>14</v>
      </c>
      <c r="R19" s="100">
        <f t="shared" si="1"/>
        <v>0</v>
      </c>
      <c r="S19" s="100">
        <f t="shared" si="1"/>
        <v>3</v>
      </c>
      <c r="T19" s="100">
        <f t="shared" si="1"/>
        <v>2</v>
      </c>
      <c r="U19" s="100">
        <f t="shared" si="1"/>
        <v>2</v>
      </c>
      <c r="V19" s="100">
        <f t="shared" si="1"/>
        <v>0</v>
      </c>
      <c r="W19" s="101"/>
      <c r="X19" s="102">
        <f>SUM(X8:X18)</f>
        <v>32</v>
      </c>
      <c r="Y19" s="102">
        <f t="shared" ref="Y19:AF19" si="2">SUM(Y8:Y18)</f>
        <v>3</v>
      </c>
      <c r="Z19" s="102">
        <f t="shared" si="2"/>
        <v>7</v>
      </c>
      <c r="AA19" s="102">
        <f t="shared" si="2"/>
        <v>10</v>
      </c>
      <c r="AB19" s="102">
        <f t="shared" si="2"/>
        <v>0</v>
      </c>
      <c r="AC19" s="102">
        <f t="shared" si="2"/>
        <v>0</v>
      </c>
      <c r="AD19" s="102">
        <f t="shared" si="2"/>
        <v>7</v>
      </c>
      <c r="AE19" s="102">
        <f t="shared" si="2"/>
        <v>0</v>
      </c>
      <c r="AF19" s="102">
        <f t="shared" si="2"/>
        <v>0</v>
      </c>
      <c r="AH19" s="477"/>
      <c r="AI19" s="59" t="s">
        <v>61</v>
      </c>
      <c r="AJ19" s="60">
        <v>2</v>
      </c>
      <c r="AK19" s="59"/>
      <c r="AL19" s="59">
        <v>1</v>
      </c>
      <c r="AM19" s="59"/>
      <c r="AS19" s="98" t="s">
        <v>216</v>
      </c>
      <c r="AT19" s="92">
        <v>6</v>
      </c>
      <c r="AU19" s="93">
        <v>5</v>
      </c>
      <c r="AV19" s="93"/>
      <c r="AW19" s="93">
        <v>1</v>
      </c>
    </row>
    <row r="20" spans="1:49" ht="45" customHeight="1" x14ac:dyDescent="0.2">
      <c r="A20" s="53">
        <v>1</v>
      </c>
      <c r="G20" s="373">
        <f>SUM(E19:G19)</f>
        <v>59</v>
      </c>
      <c r="H20" s="374"/>
      <c r="I20" s="374"/>
      <c r="J20" s="374"/>
      <c r="K20" s="374"/>
      <c r="L20" s="374"/>
      <c r="M20" s="374"/>
      <c r="N20" s="374"/>
      <c r="O20" s="374"/>
      <c r="P20" s="374"/>
      <c r="Q20" s="374"/>
      <c r="R20" s="374"/>
      <c r="S20" s="374"/>
      <c r="T20" s="374"/>
      <c r="U20" s="374"/>
      <c r="V20" s="373">
        <f>SUM(H19:V19)</f>
        <v>59</v>
      </c>
      <c r="W20" s="374"/>
      <c r="X20" s="374"/>
      <c r="Y20" s="374"/>
      <c r="Z20" s="374"/>
      <c r="AA20" s="374"/>
      <c r="AB20" s="374"/>
      <c r="AC20" s="374"/>
      <c r="AD20" s="374"/>
      <c r="AE20" s="374"/>
      <c r="AF20" s="373">
        <f>SUM(X19:AF19)</f>
        <v>59</v>
      </c>
      <c r="AH20" s="70" t="s">
        <v>238</v>
      </c>
      <c r="AI20" s="71"/>
      <c r="AJ20" s="71">
        <f>SUM(AJ18:AJ19)</f>
        <v>13</v>
      </c>
      <c r="AK20" s="71">
        <f t="shared" ref="AK20:AL20" si="3">SUM(AK18:AK19)</f>
        <v>0</v>
      </c>
      <c r="AL20" s="71">
        <f t="shared" si="3"/>
        <v>1</v>
      </c>
      <c r="AM20" s="71">
        <f>SUM(AJ20:AL20)</f>
        <v>14</v>
      </c>
      <c r="AS20" s="91" t="s">
        <v>198</v>
      </c>
      <c r="AT20" s="92">
        <v>2</v>
      </c>
      <c r="AU20" s="93">
        <v>1</v>
      </c>
      <c r="AV20" s="93">
        <v>1</v>
      </c>
      <c r="AW20" s="93"/>
    </row>
    <row r="21" spans="1:49" ht="45" customHeight="1" x14ac:dyDescent="0.2">
      <c r="A21" s="53"/>
      <c r="E21" s="103">
        <f>+E19/D19</f>
        <v>0.83050847457627119</v>
      </c>
      <c r="F21" s="103">
        <f>+F19/D19</f>
        <v>5.0847457627118647E-2</v>
      </c>
      <c r="G21" s="103">
        <f>+G19/D19</f>
        <v>0.11864406779661017</v>
      </c>
      <c r="J21" s="104" t="s">
        <v>219</v>
      </c>
      <c r="K21" s="105"/>
      <c r="L21" s="105"/>
      <c r="M21" s="104" t="s">
        <v>220</v>
      </c>
      <c r="N21" s="105"/>
      <c r="O21" s="105"/>
      <c r="P21" s="104" t="s">
        <v>221</v>
      </c>
      <c r="Q21" s="105"/>
      <c r="R21" s="105"/>
      <c r="S21" s="104" t="s">
        <v>246</v>
      </c>
      <c r="T21" s="105"/>
      <c r="U21" s="105"/>
      <c r="V21" s="104" t="s">
        <v>247</v>
      </c>
      <c r="X21" s="52"/>
      <c r="Y21" s="52"/>
      <c r="Z21" s="52"/>
      <c r="AA21" s="52"/>
      <c r="AB21" s="52"/>
      <c r="AC21" s="52"/>
      <c r="AD21" s="52"/>
      <c r="AE21" s="52"/>
      <c r="AF21" s="52"/>
      <c r="AH21" s="477" t="s">
        <v>255</v>
      </c>
      <c r="AI21" s="59" t="s">
        <v>100</v>
      </c>
      <c r="AJ21" s="60">
        <v>3</v>
      </c>
      <c r="AK21" s="59"/>
      <c r="AL21" s="59">
        <v>1</v>
      </c>
      <c r="AM21" s="59"/>
      <c r="AS21" s="91" t="s">
        <v>153</v>
      </c>
      <c r="AT21" s="92">
        <v>3</v>
      </c>
      <c r="AU21" s="93">
        <v>3</v>
      </c>
      <c r="AV21" s="93"/>
      <c r="AW21" s="93"/>
    </row>
    <row r="22" spans="1:49" ht="45" customHeight="1" x14ac:dyDescent="0.2">
      <c r="A22" s="53">
        <f>SUM(A8:A21)</f>
        <v>8</v>
      </c>
      <c r="F22" s="69">
        <f>+E21+F21</f>
        <v>0.88135593220338981</v>
      </c>
      <c r="G22" s="69">
        <f>SUM(E21:G21)</f>
        <v>1</v>
      </c>
      <c r="J22" s="106">
        <f>SUM(H19:J19)</f>
        <v>15</v>
      </c>
      <c r="K22" s="107"/>
      <c r="L22" s="108"/>
      <c r="M22" s="106">
        <f>SUM(K19:M19)</f>
        <v>9</v>
      </c>
      <c r="N22" s="107"/>
      <c r="O22" s="108"/>
      <c r="P22" s="106">
        <f>SUM(N19:P19)</f>
        <v>14</v>
      </c>
      <c r="Q22" s="107"/>
      <c r="R22" s="108"/>
      <c r="S22" s="106">
        <f>SUM(Q19:S19)</f>
        <v>17</v>
      </c>
      <c r="T22" s="109"/>
      <c r="U22" s="104"/>
      <c r="V22" s="110">
        <f>SUM(T19:V19)</f>
        <v>4</v>
      </c>
      <c r="AG22" s="111">
        <f>SUM(X19:AF19)</f>
        <v>59</v>
      </c>
      <c r="AH22" s="477"/>
      <c r="AI22" s="59" t="s">
        <v>107</v>
      </c>
      <c r="AJ22" s="60">
        <v>3</v>
      </c>
      <c r="AK22" s="59"/>
      <c r="AL22" s="59"/>
      <c r="AM22" s="59"/>
      <c r="AS22" s="99" t="s">
        <v>217</v>
      </c>
      <c r="AT22" s="100">
        <f t="shared" ref="AT22" si="4">SUM(AT8:AT21)</f>
        <v>54</v>
      </c>
      <c r="AU22" s="100">
        <f>SUM(AU8:AU21)</f>
        <v>42</v>
      </c>
      <c r="AV22" s="100">
        <f t="shared" ref="AV22:AW22" si="5">SUM(AV8:AV21)</f>
        <v>4</v>
      </c>
      <c r="AW22" s="100">
        <f t="shared" si="5"/>
        <v>8</v>
      </c>
    </row>
    <row r="23" spans="1:49" ht="30.75" customHeight="1" x14ac:dyDescent="0.25">
      <c r="A23" s="63">
        <f>SUM(A22/D19)</f>
        <v>0.13559322033898305</v>
      </c>
      <c r="B23" s="112"/>
      <c r="C23" s="112"/>
      <c r="D23" s="112"/>
      <c r="H23" s="113"/>
      <c r="I23" s="113"/>
      <c r="J23" s="114">
        <f>SUM(J22/$V$20)</f>
        <v>0.25423728813559321</v>
      </c>
      <c r="K23" s="115"/>
      <c r="L23" s="116"/>
      <c r="M23" s="114">
        <f t="shared" ref="M23:V23" si="6">SUM(M22/$V$20)</f>
        <v>0.15254237288135594</v>
      </c>
      <c r="N23" s="115"/>
      <c r="O23" s="116"/>
      <c r="P23" s="114">
        <f t="shared" si="6"/>
        <v>0.23728813559322035</v>
      </c>
      <c r="Q23" s="115"/>
      <c r="R23" s="116"/>
      <c r="S23" s="114">
        <f t="shared" si="6"/>
        <v>0.28813559322033899</v>
      </c>
      <c r="T23" s="115"/>
      <c r="U23" s="114"/>
      <c r="V23" s="117">
        <f t="shared" si="6"/>
        <v>6.7796610169491525E-2</v>
      </c>
      <c r="W23" s="118"/>
      <c r="X23" s="479">
        <f>SUM(X19:Z19)</f>
        <v>42</v>
      </c>
      <c r="Y23" s="479"/>
      <c r="Z23" s="479"/>
      <c r="AA23" s="479">
        <f>SUM(AA19:AC19)</f>
        <v>10</v>
      </c>
      <c r="AB23" s="479"/>
      <c r="AC23" s="479"/>
      <c r="AD23" s="479">
        <f>SUM(AD19:AF19)</f>
        <v>7</v>
      </c>
      <c r="AE23" s="479"/>
      <c r="AF23" s="479"/>
      <c r="AG23" s="119">
        <f>SUM(X23:AE23)</f>
        <v>59</v>
      </c>
      <c r="AH23" s="477"/>
      <c r="AI23" s="59" t="s">
        <v>115</v>
      </c>
      <c r="AJ23" s="60"/>
      <c r="AK23" s="59"/>
      <c r="AL23" s="59"/>
      <c r="AM23" s="59"/>
      <c r="AS23" s="112"/>
      <c r="AT23" s="112"/>
      <c r="AU23" s="103" t="e">
        <f>SUM(AU22/#REF!)</f>
        <v>#REF!</v>
      </c>
      <c r="AV23" s="103" t="e">
        <f>SUM(AV22/#REF!)</f>
        <v>#REF!</v>
      </c>
      <c r="AW23" s="103" t="e">
        <f>SUM(AW22/#REF!)</f>
        <v>#REF!</v>
      </c>
    </row>
    <row r="24" spans="1:49" ht="30.75" customHeight="1" x14ac:dyDescent="0.2">
      <c r="D24" s="64">
        <f>62/63</f>
        <v>0.98412698412698407</v>
      </c>
      <c r="E24" s="69">
        <f>SUM(E21:F21)</f>
        <v>0.88135593220338981</v>
      </c>
      <c r="F24" s="52">
        <f>SUM(E19:G19)</f>
        <v>59</v>
      </c>
      <c r="J24" s="65"/>
      <c r="K24" s="66"/>
      <c r="L24" s="66"/>
      <c r="M24" s="65"/>
      <c r="N24" s="66"/>
      <c r="O24" s="66"/>
      <c r="P24" s="65"/>
      <c r="Q24" s="66"/>
      <c r="R24" s="66"/>
      <c r="S24" s="65"/>
      <c r="T24" s="66"/>
      <c r="U24" s="66"/>
      <c r="V24" s="65"/>
      <c r="W24" s="67"/>
      <c r="Z24" s="68">
        <f>SUM(X23/AG23)</f>
        <v>0.71186440677966101</v>
      </c>
      <c r="AC24" s="68">
        <f>SUM(AA23/AG23)</f>
        <v>0.16949152542372881</v>
      </c>
      <c r="AF24" s="68">
        <f>SUM(AD23/AG23)</f>
        <v>0.11864406779661017</v>
      </c>
      <c r="AH24" s="477"/>
      <c r="AI24" s="59" t="s">
        <v>117</v>
      </c>
      <c r="AJ24" s="59"/>
      <c r="AK24" s="59"/>
      <c r="AL24" s="59">
        <v>1</v>
      </c>
      <c r="AM24" s="59"/>
    </row>
    <row r="25" spans="1:49" ht="30.75" customHeight="1" x14ac:dyDescent="0.2">
      <c r="B25" s="52">
        <v>58</v>
      </c>
      <c r="D25" s="120">
        <f>SUM(B25/D19)</f>
        <v>0.98305084745762716</v>
      </c>
      <c r="E25" s="69">
        <f>SUM(F21+E21)</f>
        <v>0.88135593220338981</v>
      </c>
      <c r="L25" s="52">
        <f>SUM(H19:P19)</f>
        <v>38</v>
      </c>
      <c r="R25" s="52">
        <f>SUM(N19:V19)</f>
        <v>35</v>
      </c>
      <c r="V25" s="121" t="e">
        <f>SUM(#REF!)</f>
        <v>#REF!</v>
      </c>
      <c r="AH25" s="477"/>
      <c r="AI25" s="59" t="s">
        <v>160</v>
      </c>
      <c r="AJ25" s="93">
        <v>8</v>
      </c>
      <c r="AK25" s="93"/>
      <c r="AL25" s="93">
        <v>1</v>
      </c>
      <c r="AM25" s="59"/>
    </row>
    <row r="26" spans="1:49" ht="30.75" customHeight="1" x14ac:dyDescent="0.2">
      <c r="AH26" s="70" t="s">
        <v>238</v>
      </c>
      <c r="AI26" s="71"/>
      <c r="AJ26" s="71">
        <f>SUM(AJ21:AJ25)</f>
        <v>14</v>
      </c>
      <c r="AK26" s="71">
        <f t="shared" ref="AK26:AL26" si="7">SUM(AK21:AK25)</f>
        <v>0</v>
      </c>
      <c r="AL26" s="71">
        <f t="shared" si="7"/>
        <v>3</v>
      </c>
      <c r="AM26" s="71">
        <f>SUM(AJ26:AL26)</f>
        <v>17</v>
      </c>
    </row>
    <row r="27" spans="1:49" ht="30.75" customHeight="1" x14ac:dyDescent="0.2">
      <c r="AH27" s="477" t="s">
        <v>256</v>
      </c>
      <c r="AI27" s="59" t="s">
        <v>152</v>
      </c>
      <c r="AJ27" s="59">
        <v>2</v>
      </c>
      <c r="AK27" s="59"/>
      <c r="AL27" s="59"/>
      <c r="AM27" s="59"/>
    </row>
    <row r="28" spans="1:49" ht="30.75" customHeight="1" x14ac:dyDescent="0.2">
      <c r="AH28" s="477"/>
      <c r="AI28" s="59" t="s">
        <v>150</v>
      </c>
      <c r="AJ28" s="59"/>
      <c r="AK28" s="59">
        <v>1</v>
      </c>
      <c r="AL28" s="59"/>
      <c r="AM28" s="59"/>
    </row>
    <row r="29" spans="1:49" ht="30.75" customHeight="1" x14ac:dyDescent="0.2">
      <c r="AH29" s="477"/>
      <c r="AI29" s="59" t="s">
        <v>151</v>
      </c>
      <c r="AJ29" s="59"/>
      <c r="AK29" s="59">
        <v>1</v>
      </c>
      <c r="AL29" s="59"/>
      <c r="AM29" s="59"/>
    </row>
    <row r="30" spans="1:49" ht="30.75" customHeight="1" x14ac:dyDescent="0.2">
      <c r="AH30" s="70" t="s">
        <v>238</v>
      </c>
      <c r="AI30" s="71"/>
      <c r="AJ30" s="71">
        <f>SUM(AJ27:AJ29)</f>
        <v>2</v>
      </c>
      <c r="AK30" s="71">
        <f t="shared" ref="AK30:AL30" si="8">SUM(AK27:AK29)</f>
        <v>2</v>
      </c>
      <c r="AL30" s="71">
        <f t="shared" si="8"/>
        <v>0</v>
      </c>
      <c r="AM30" s="71">
        <f>SUM(AJ30:AL30)</f>
        <v>4</v>
      </c>
    </row>
    <row r="31" spans="1:49" ht="30.75" customHeight="1" x14ac:dyDescent="0.2">
      <c r="AH31" s="72" t="s">
        <v>242</v>
      </c>
      <c r="AI31" s="73"/>
      <c r="AJ31" s="73">
        <f>SUM(AJ30,AJ20,AJ17,AJ12,AJ26)</f>
        <v>49</v>
      </c>
      <c r="AK31" s="73">
        <f t="shared" ref="AK31:AM31" si="9">SUM(AK30,AK20,AK17,AK12,AK26)</f>
        <v>3</v>
      </c>
      <c r="AL31" s="73">
        <f t="shared" si="9"/>
        <v>7</v>
      </c>
      <c r="AM31" s="375">
        <f t="shared" si="9"/>
        <v>59</v>
      </c>
    </row>
    <row r="46" spans="2:6" x14ac:dyDescent="0.2">
      <c r="B46" s="52" t="s">
        <v>243</v>
      </c>
      <c r="D46" s="52">
        <f>SUM(F19)</f>
        <v>3</v>
      </c>
      <c r="E46" s="52">
        <f>SUM(G19)</f>
        <v>7</v>
      </c>
      <c r="F46" s="52">
        <f>SUM(D46:E46)</f>
        <v>10</v>
      </c>
    </row>
  </sheetData>
  <mergeCells count="21">
    <mergeCell ref="H6:J6"/>
    <mergeCell ref="B6:B7"/>
    <mergeCell ref="D6:D7"/>
    <mergeCell ref="E6:E7"/>
    <mergeCell ref="F6:F7"/>
    <mergeCell ref="G6:G7"/>
    <mergeCell ref="X23:Z23"/>
    <mergeCell ref="AA23:AC23"/>
    <mergeCell ref="AD23:AF23"/>
    <mergeCell ref="K6:M6"/>
    <mergeCell ref="N6:P6"/>
    <mergeCell ref="Q6:S6"/>
    <mergeCell ref="T6:V6"/>
    <mergeCell ref="X6:Z6"/>
    <mergeCell ref="AA6:AC6"/>
    <mergeCell ref="AH27:AH29"/>
    <mergeCell ref="AD6:AF6"/>
    <mergeCell ref="AH7:AH11"/>
    <mergeCell ref="AH13:AH16"/>
    <mergeCell ref="AH18:AH19"/>
    <mergeCell ref="AH21:AH25"/>
  </mergeCells>
  <printOptions horizontalCentered="1" verticalCentered="1"/>
  <pageMargins left="0.31496062992125984" right="0.31496062992125984" top="0.74803149606299213" bottom="0.74803149606299213" header="0.31496062992125984" footer="0.31496062992125984"/>
  <pageSetup scale="47" orientation="landscape"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Q7"/>
  <sheetViews>
    <sheetView workbookViewId="0">
      <selection activeCell="N15" sqref="N15"/>
    </sheetView>
  </sheetViews>
  <sheetFormatPr baseColWidth="10" defaultRowHeight="12.75" x14ac:dyDescent="0.2"/>
  <cols>
    <col min="3" max="17" width="5.85546875" customWidth="1"/>
  </cols>
  <sheetData>
    <row r="3" spans="3:17" ht="30.75" customHeight="1" x14ac:dyDescent="0.2">
      <c r="C3" s="483" t="s">
        <v>219</v>
      </c>
      <c r="D3" s="483"/>
      <c r="E3" s="483"/>
      <c r="F3" s="480" t="s">
        <v>220</v>
      </c>
      <c r="G3" s="480"/>
      <c r="H3" s="480"/>
      <c r="I3" s="481" t="s">
        <v>221</v>
      </c>
      <c r="J3" s="481"/>
      <c r="K3" s="481"/>
      <c r="L3" s="480" t="s">
        <v>246</v>
      </c>
      <c r="M3" s="480"/>
      <c r="N3" s="480"/>
      <c r="O3" s="481" t="s">
        <v>247</v>
      </c>
      <c r="P3" s="481"/>
      <c r="Q3" s="481"/>
    </row>
    <row r="4" spans="3:17" ht="30.75" customHeight="1" x14ac:dyDescent="0.2">
      <c r="C4" s="359" t="s">
        <v>232</v>
      </c>
      <c r="D4" s="359" t="s">
        <v>233</v>
      </c>
      <c r="E4" s="359" t="s">
        <v>234</v>
      </c>
      <c r="F4" s="360" t="s">
        <v>232</v>
      </c>
      <c r="G4" s="360" t="s">
        <v>233</v>
      </c>
      <c r="H4" s="360" t="s">
        <v>234</v>
      </c>
      <c r="I4" s="361" t="s">
        <v>232</v>
      </c>
      <c r="J4" s="361" t="s">
        <v>233</v>
      </c>
      <c r="K4" s="361" t="s">
        <v>234</v>
      </c>
      <c r="L4" s="360" t="s">
        <v>232</v>
      </c>
      <c r="M4" s="360" t="s">
        <v>233</v>
      </c>
      <c r="N4" s="360" t="s">
        <v>234</v>
      </c>
      <c r="O4" s="361" t="s">
        <v>232</v>
      </c>
      <c r="P4" s="361" t="s">
        <v>233</v>
      </c>
      <c r="Q4" s="361" t="s">
        <v>234</v>
      </c>
    </row>
    <row r="5" spans="3:17" ht="30.75" customHeight="1" x14ac:dyDescent="0.2">
      <c r="C5" s="376">
        <f>+' SGTO 1'!H19</f>
        <v>13</v>
      </c>
      <c r="D5" s="376">
        <f>+' SGTO 1'!I19</f>
        <v>1</v>
      </c>
      <c r="E5" s="376">
        <f>+' SGTO 1'!J19</f>
        <v>1</v>
      </c>
      <c r="F5" s="376">
        <f>+' SGTO 1'!K19</f>
        <v>7</v>
      </c>
      <c r="G5" s="376">
        <f>+' SGTO 1'!L19</f>
        <v>0</v>
      </c>
      <c r="H5" s="376">
        <f>+' SGTO 1'!M19</f>
        <v>2</v>
      </c>
      <c r="I5" s="376">
        <f>+' SGTO 1'!N19</f>
        <v>13</v>
      </c>
      <c r="J5" s="376">
        <f>+' SGTO 1'!O19</f>
        <v>0</v>
      </c>
      <c r="K5" s="376">
        <f>+' SGTO 1'!P19</f>
        <v>1</v>
      </c>
      <c r="L5" s="376">
        <f>+' SGTO 1'!Q19</f>
        <v>14</v>
      </c>
      <c r="M5" s="376">
        <f>+' SGTO 1'!R19</f>
        <v>0</v>
      </c>
      <c r="N5" s="376">
        <f>+' SGTO 1'!S19</f>
        <v>3</v>
      </c>
      <c r="O5" s="376">
        <f>+' SGTO 1'!T19</f>
        <v>2</v>
      </c>
      <c r="P5" s="376">
        <f>+' SGTO 1'!U19</f>
        <v>2</v>
      </c>
      <c r="Q5" s="376">
        <f>+' SGTO 1'!V19</f>
        <v>0</v>
      </c>
    </row>
    <row r="6" spans="3:17" ht="30.75" customHeight="1" x14ac:dyDescent="0.2">
      <c r="C6" s="492">
        <f>+C5+D5+E5</f>
        <v>15</v>
      </c>
      <c r="D6" s="492"/>
      <c r="E6" s="492"/>
      <c r="F6" s="492">
        <f>+F5+G5+H5</f>
        <v>9</v>
      </c>
      <c r="G6" s="492"/>
      <c r="H6" s="492"/>
      <c r="I6" s="492">
        <f>+I5+J5+K5</f>
        <v>14</v>
      </c>
      <c r="J6" s="492"/>
      <c r="K6" s="492"/>
      <c r="L6" s="492">
        <f>+L5+M5+N5</f>
        <v>17</v>
      </c>
      <c r="M6" s="492"/>
      <c r="N6" s="492"/>
      <c r="O6" s="492">
        <f>+O5+P5+Q5</f>
        <v>4</v>
      </c>
      <c r="P6" s="492"/>
      <c r="Q6" s="492"/>
    </row>
    <row r="7" spans="3:17" x14ac:dyDescent="0.2">
      <c r="Q7">
        <f>+C6+F6+I6+L6+O6</f>
        <v>59</v>
      </c>
    </row>
  </sheetData>
  <mergeCells count="10">
    <mergeCell ref="C6:E6"/>
    <mergeCell ref="F6:H6"/>
    <mergeCell ref="I6:K6"/>
    <mergeCell ref="L6:N6"/>
    <mergeCell ref="O6:Q6"/>
    <mergeCell ref="C3:E3"/>
    <mergeCell ref="F3:H3"/>
    <mergeCell ref="I3:K3"/>
    <mergeCell ref="L3:N3"/>
    <mergeCell ref="O3:Q3"/>
  </mergeCells>
  <pageMargins left="0.7" right="0.7" top="0.75" bottom="0.75" header="0.3" footer="0.3"/>
  <pageSetup orientation="portrait"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46"/>
  <sheetViews>
    <sheetView view="pageBreakPreview" zoomScale="60" zoomScaleNormal="100" workbookViewId="0">
      <selection activeCell="E18" sqref="E18"/>
    </sheetView>
  </sheetViews>
  <sheetFormatPr baseColWidth="10" defaultRowHeight="12.75" x14ac:dyDescent="0.2"/>
  <cols>
    <col min="1" max="1" width="5.7109375" style="52" customWidth="1"/>
    <col min="2" max="2" width="34.42578125" style="52" customWidth="1"/>
    <col min="3" max="3" width="10.5703125" style="52" customWidth="1"/>
    <col min="4" max="4" width="10.7109375" style="52" customWidth="1"/>
    <col min="5" max="5" width="13.42578125" style="52" customWidth="1"/>
    <col min="6" max="6" width="13.85546875" style="52" customWidth="1"/>
    <col min="7" max="7" width="13.28515625" style="52" customWidth="1"/>
    <col min="8" max="16" width="8.140625" style="52" customWidth="1"/>
    <col min="17" max="17" width="4.28515625" style="52" customWidth="1"/>
    <col min="18" max="26" width="8.140625" style="53" customWidth="1"/>
    <col min="27" max="27" width="7.7109375" style="52" customWidth="1"/>
    <col min="28" max="28" width="21.7109375" style="52" customWidth="1"/>
    <col min="29" max="29" width="11.7109375" style="52" bestFit="1" customWidth="1"/>
    <col min="30" max="30" width="16" style="52" customWidth="1"/>
    <col min="31" max="31" width="14.42578125" style="52" customWidth="1"/>
    <col min="32" max="32" width="14.85546875" style="52" customWidth="1"/>
    <col min="33" max="33" width="11.85546875" style="52" customWidth="1"/>
    <col min="34" max="258" width="11.42578125" style="52"/>
    <col min="259" max="259" width="36.85546875" style="52" customWidth="1"/>
    <col min="260" max="260" width="9.140625" style="52" bestFit="1" customWidth="1"/>
    <col min="261" max="261" width="13.140625" style="52" bestFit="1" customWidth="1"/>
    <col min="262" max="262" width="15.28515625" style="52" customWidth="1"/>
    <col min="263" max="263" width="11" style="52" customWidth="1"/>
    <col min="264" max="264" width="8.7109375" style="52" bestFit="1" customWidth="1"/>
    <col min="265" max="265" width="7.28515625" style="52" customWidth="1"/>
    <col min="266" max="266" width="3.85546875" style="52" bestFit="1" customWidth="1"/>
    <col min="267" max="267" width="4.42578125" style="52" bestFit="1" customWidth="1"/>
    <col min="268" max="268" width="4.28515625" style="52" customWidth="1"/>
    <col min="269" max="269" width="6" style="52" customWidth="1"/>
    <col min="270" max="270" width="5.7109375" style="52" customWidth="1"/>
    <col min="271" max="271" width="4" style="52" customWidth="1"/>
    <col min="272" max="273" width="6" style="52" customWidth="1"/>
    <col min="274" max="282" width="5.42578125" style="52" customWidth="1"/>
    <col min="283" max="283" width="7.7109375" style="52" customWidth="1"/>
    <col min="284" max="284" width="28.5703125" style="52" customWidth="1"/>
    <col min="285" max="285" width="11.42578125" style="52"/>
    <col min="286" max="286" width="15.7109375" style="52" customWidth="1"/>
    <col min="287" max="514" width="11.42578125" style="52"/>
    <col min="515" max="515" width="36.85546875" style="52" customWidth="1"/>
    <col min="516" max="516" width="9.140625" style="52" bestFit="1" customWidth="1"/>
    <col min="517" max="517" width="13.140625" style="52" bestFit="1" customWidth="1"/>
    <col min="518" max="518" width="15.28515625" style="52" customWidth="1"/>
    <col min="519" max="519" width="11" style="52" customWidth="1"/>
    <col min="520" max="520" width="8.7109375" style="52" bestFit="1" customWidth="1"/>
    <col min="521" max="521" width="7.28515625" style="52" customWidth="1"/>
    <col min="522" max="522" width="3.85546875" style="52" bestFit="1" customWidth="1"/>
    <col min="523" max="523" width="4.42578125" style="52" bestFit="1" customWidth="1"/>
    <col min="524" max="524" width="4.28515625" style="52" customWidth="1"/>
    <col min="525" max="525" width="6" style="52" customWidth="1"/>
    <col min="526" max="526" width="5.7109375" style="52" customWidth="1"/>
    <col min="527" max="527" width="4" style="52" customWidth="1"/>
    <col min="528" max="529" width="6" style="52" customWidth="1"/>
    <col min="530" max="538" width="5.42578125" style="52" customWidth="1"/>
    <col min="539" max="539" width="7.7109375" style="52" customWidth="1"/>
    <col min="540" max="540" width="28.5703125" style="52" customWidth="1"/>
    <col min="541" max="541" width="11.42578125" style="52"/>
    <col min="542" max="542" width="15.7109375" style="52" customWidth="1"/>
    <col min="543" max="770" width="11.42578125" style="52"/>
    <col min="771" max="771" width="36.85546875" style="52" customWidth="1"/>
    <col min="772" max="772" width="9.140625" style="52" bestFit="1" customWidth="1"/>
    <col min="773" max="773" width="13.140625" style="52" bestFit="1" customWidth="1"/>
    <col min="774" max="774" width="15.28515625" style="52" customWidth="1"/>
    <col min="775" max="775" width="11" style="52" customWidth="1"/>
    <col min="776" max="776" width="8.7109375" style="52" bestFit="1" customWidth="1"/>
    <col min="777" max="777" width="7.28515625" style="52" customWidth="1"/>
    <col min="778" max="778" width="3.85546875" style="52" bestFit="1" customWidth="1"/>
    <col min="779" max="779" width="4.42578125" style="52" bestFit="1" customWidth="1"/>
    <col min="780" max="780" width="4.28515625" style="52" customWidth="1"/>
    <col min="781" max="781" width="6" style="52" customWidth="1"/>
    <col min="782" max="782" width="5.7109375" style="52" customWidth="1"/>
    <col min="783" max="783" width="4" style="52" customWidth="1"/>
    <col min="784" max="785" width="6" style="52" customWidth="1"/>
    <col min="786" max="794" width="5.42578125" style="52" customWidth="1"/>
    <col min="795" max="795" width="7.7109375" style="52" customWidth="1"/>
    <col min="796" max="796" width="28.5703125" style="52" customWidth="1"/>
    <col min="797" max="797" width="11.42578125" style="52"/>
    <col min="798" max="798" width="15.7109375" style="52" customWidth="1"/>
    <col min="799" max="1026" width="11.42578125" style="52"/>
    <col min="1027" max="1027" width="36.85546875" style="52" customWidth="1"/>
    <col min="1028" max="1028" width="9.140625" style="52" bestFit="1" customWidth="1"/>
    <col min="1029" max="1029" width="13.140625" style="52" bestFit="1" customWidth="1"/>
    <col min="1030" max="1030" width="15.28515625" style="52" customWidth="1"/>
    <col min="1031" max="1031" width="11" style="52" customWidth="1"/>
    <col min="1032" max="1032" width="8.7109375" style="52" bestFit="1" customWidth="1"/>
    <col min="1033" max="1033" width="7.28515625" style="52" customWidth="1"/>
    <col min="1034" max="1034" width="3.85546875" style="52" bestFit="1" customWidth="1"/>
    <col min="1035" max="1035" width="4.42578125" style="52" bestFit="1" customWidth="1"/>
    <col min="1036" max="1036" width="4.28515625" style="52" customWidth="1"/>
    <col min="1037" max="1037" width="6" style="52" customWidth="1"/>
    <col min="1038" max="1038" width="5.7109375" style="52" customWidth="1"/>
    <col min="1039" max="1039" width="4" style="52" customWidth="1"/>
    <col min="1040" max="1041" width="6" style="52" customWidth="1"/>
    <col min="1042" max="1050" width="5.42578125" style="52" customWidth="1"/>
    <col min="1051" max="1051" width="7.7109375" style="52" customWidth="1"/>
    <col min="1052" max="1052" width="28.5703125" style="52" customWidth="1"/>
    <col min="1053" max="1053" width="11.42578125" style="52"/>
    <col min="1054" max="1054" width="15.7109375" style="52" customWidth="1"/>
    <col min="1055" max="1282" width="11.42578125" style="52"/>
    <col min="1283" max="1283" width="36.85546875" style="52" customWidth="1"/>
    <col min="1284" max="1284" width="9.140625" style="52" bestFit="1" customWidth="1"/>
    <col min="1285" max="1285" width="13.140625" style="52" bestFit="1" customWidth="1"/>
    <col min="1286" max="1286" width="15.28515625" style="52" customWidth="1"/>
    <col min="1287" max="1287" width="11" style="52" customWidth="1"/>
    <col min="1288" max="1288" width="8.7109375" style="52" bestFit="1" customWidth="1"/>
    <col min="1289" max="1289" width="7.28515625" style="52" customWidth="1"/>
    <col min="1290" max="1290" width="3.85546875" style="52" bestFit="1" customWidth="1"/>
    <col min="1291" max="1291" width="4.42578125" style="52" bestFit="1" customWidth="1"/>
    <col min="1292" max="1292" width="4.28515625" style="52" customWidth="1"/>
    <col min="1293" max="1293" width="6" style="52" customWidth="1"/>
    <col min="1294" max="1294" width="5.7109375" style="52" customWidth="1"/>
    <col min="1295" max="1295" width="4" style="52" customWidth="1"/>
    <col min="1296" max="1297" width="6" style="52" customWidth="1"/>
    <col min="1298" max="1306" width="5.42578125" style="52" customWidth="1"/>
    <col min="1307" max="1307" width="7.7109375" style="52" customWidth="1"/>
    <col min="1308" max="1308" width="28.5703125" style="52" customWidth="1"/>
    <col min="1309" max="1309" width="11.42578125" style="52"/>
    <col min="1310" max="1310" width="15.7109375" style="52" customWidth="1"/>
    <col min="1311" max="1538" width="11.42578125" style="52"/>
    <col min="1539" max="1539" width="36.85546875" style="52" customWidth="1"/>
    <col min="1540" max="1540" width="9.140625" style="52" bestFit="1" customWidth="1"/>
    <col min="1541" max="1541" width="13.140625" style="52" bestFit="1" customWidth="1"/>
    <col min="1542" max="1542" width="15.28515625" style="52" customWidth="1"/>
    <col min="1543" max="1543" width="11" style="52" customWidth="1"/>
    <col min="1544" max="1544" width="8.7109375" style="52" bestFit="1" customWidth="1"/>
    <col min="1545" max="1545" width="7.28515625" style="52" customWidth="1"/>
    <col min="1546" max="1546" width="3.85546875" style="52" bestFit="1" customWidth="1"/>
    <col min="1547" max="1547" width="4.42578125" style="52" bestFit="1" customWidth="1"/>
    <col min="1548" max="1548" width="4.28515625" style="52" customWidth="1"/>
    <col min="1549" max="1549" width="6" style="52" customWidth="1"/>
    <col min="1550" max="1550" width="5.7109375" style="52" customWidth="1"/>
    <col min="1551" max="1551" width="4" style="52" customWidth="1"/>
    <col min="1552" max="1553" width="6" style="52" customWidth="1"/>
    <col min="1554" max="1562" width="5.42578125" style="52" customWidth="1"/>
    <col min="1563" max="1563" width="7.7109375" style="52" customWidth="1"/>
    <col min="1564" max="1564" width="28.5703125" style="52" customWidth="1"/>
    <col min="1565" max="1565" width="11.42578125" style="52"/>
    <col min="1566" max="1566" width="15.7109375" style="52" customWidth="1"/>
    <col min="1567" max="1794" width="11.42578125" style="52"/>
    <col min="1795" max="1795" width="36.85546875" style="52" customWidth="1"/>
    <col min="1796" max="1796" width="9.140625" style="52" bestFit="1" customWidth="1"/>
    <col min="1797" max="1797" width="13.140625" style="52" bestFit="1" customWidth="1"/>
    <col min="1798" max="1798" width="15.28515625" style="52" customWidth="1"/>
    <col min="1799" max="1799" width="11" style="52" customWidth="1"/>
    <col min="1800" max="1800" width="8.7109375" style="52" bestFit="1" customWidth="1"/>
    <col min="1801" max="1801" width="7.28515625" style="52" customWidth="1"/>
    <col min="1802" max="1802" width="3.85546875" style="52" bestFit="1" customWidth="1"/>
    <col min="1803" max="1803" width="4.42578125" style="52" bestFit="1" customWidth="1"/>
    <col min="1804" max="1804" width="4.28515625" style="52" customWidth="1"/>
    <col min="1805" max="1805" width="6" style="52" customWidth="1"/>
    <col min="1806" max="1806" width="5.7109375" style="52" customWidth="1"/>
    <col min="1807" max="1807" width="4" style="52" customWidth="1"/>
    <col min="1808" max="1809" width="6" style="52" customWidth="1"/>
    <col min="1810" max="1818" width="5.42578125" style="52" customWidth="1"/>
    <col min="1819" max="1819" width="7.7109375" style="52" customWidth="1"/>
    <col min="1820" max="1820" width="28.5703125" style="52" customWidth="1"/>
    <col min="1821" max="1821" width="11.42578125" style="52"/>
    <col min="1822" max="1822" width="15.7109375" style="52" customWidth="1"/>
    <col min="1823" max="2050" width="11.42578125" style="52"/>
    <col min="2051" max="2051" width="36.85546875" style="52" customWidth="1"/>
    <col min="2052" max="2052" width="9.140625" style="52" bestFit="1" customWidth="1"/>
    <col min="2053" max="2053" width="13.140625" style="52" bestFit="1" customWidth="1"/>
    <col min="2054" max="2054" width="15.28515625" style="52" customWidth="1"/>
    <col min="2055" max="2055" width="11" style="52" customWidth="1"/>
    <col min="2056" max="2056" width="8.7109375" style="52" bestFit="1" customWidth="1"/>
    <col min="2057" max="2057" width="7.28515625" style="52" customWidth="1"/>
    <col min="2058" max="2058" width="3.85546875" style="52" bestFit="1" customWidth="1"/>
    <col min="2059" max="2059" width="4.42578125" style="52" bestFit="1" customWidth="1"/>
    <col min="2060" max="2060" width="4.28515625" style="52" customWidth="1"/>
    <col min="2061" max="2061" width="6" style="52" customWidth="1"/>
    <col min="2062" max="2062" width="5.7109375" style="52" customWidth="1"/>
    <col min="2063" max="2063" width="4" style="52" customWidth="1"/>
    <col min="2064" max="2065" width="6" style="52" customWidth="1"/>
    <col min="2066" max="2074" width="5.42578125" style="52" customWidth="1"/>
    <col min="2075" max="2075" width="7.7109375" style="52" customWidth="1"/>
    <col min="2076" max="2076" width="28.5703125" style="52" customWidth="1"/>
    <col min="2077" max="2077" width="11.42578125" style="52"/>
    <col min="2078" max="2078" width="15.7109375" style="52" customWidth="1"/>
    <col min="2079" max="2306" width="11.42578125" style="52"/>
    <col min="2307" max="2307" width="36.85546875" style="52" customWidth="1"/>
    <col min="2308" max="2308" width="9.140625" style="52" bestFit="1" customWidth="1"/>
    <col min="2309" max="2309" width="13.140625" style="52" bestFit="1" customWidth="1"/>
    <col min="2310" max="2310" width="15.28515625" style="52" customWidth="1"/>
    <col min="2311" max="2311" width="11" style="52" customWidth="1"/>
    <col min="2312" max="2312" width="8.7109375" style="52" bestFit="1" customWidth="1"/>
    <col min="2313" max="2313" width="7.28515625" style="52" customWidth="1"/>
    <col min="2314" max="2314" width="3.85546875" style="52" bestFit="1" customWidth="1"/>
    <col min="2315" max="2315" width="4.42578125" style="52" bestFit="1" customWidth="1"/>
    <col min="2316" max="2316" width="4.28515625" style="52" customWidth="1"/>
    <col min="2317" max="2317" width="6" style="52" customWidth="1"/>
    <col min="2318" max="2318" width="5.7109375" style="52" customWidth="1"/>
    <col min="2319" max="2319" width="4" style="52" customWidth="1"/>
    <col min="2320" max="2321" width="6" style="52" customWidth="1"/>
    <col min="2322" max="2330" width="5.42578125" style="52" customWidth="1"/>
    <col min="2331" max="2331" width="7.7109375" style="52" customWidth="1"/>
    <col min="2332" max="2332" width="28.5703125" style="52" customWidth="1"/>
    <col min="2333" max="2333" width="11.42578125" style="52"/>
    <col min="2334" max="2334" width="15.7109375" style="52" customWidth="1"/>
    <col min="2335" max="2562" width="11.42578125" style="52"/>
    <col min="2563" max="2563" width="36.85546875" style="52" customWidth="1"/>
    <col min="2564" max="2564" width="9.140625" style="52" bestFit="1" customWidth="1"/>
    <col min="2565" max="2565" width="13.140625" style="52" bestFit="1" customWidth="1"/>
    <col min="2566" max="2566" width="15.28515625" style="52" customWidth="1"/>
    <col min="2567" max="2567" width="11" style="52" customWidth="1"/>
    <col min="2568" max="2568" width="8.7109375" style="52" bestFit="1" customWidth="1"/>
    <col min="2569" max="2569" width="7.28515625" style="52" customWidth="1"/>
    <col min="2570" max="2570" width="3.85546875" style="52" bestFit="1" customWidth="1"/>
    <col min="2571" max="2571" width="4.42578125" style="52" bestFit="1" customWidth="1"/>
    <col min="2572" max="2572" width="4.28515625" style="52" customWidth="1"/>
    <col min="2573" max="2573" width="6" style="52" customWidth="1"/>
    <col min="2574" max="2574" width="5.7109375" style="52" customWidth="1"/>
    <col min="2575" max="2575" width="4" style="52" customWidth="1"/>
    <col min="2576" max="2577" width="6" style="52" customWidth="1"/>
    <col min="2578" max="2586" width="5.42578125" style="52" customWidth="1"/>
    <col min="2587" max="2587" width="7.7109375" style="52" customWidth="1"/>
    <col min="2588" max="2588" width="28.5703125" style="52" customWidth="1"/>
    <col min="2589" max="2589" width="11.42578125" style="52"/>
    <col min="2590" max="2590" width="15.7109375" style="52" customWidth="1"/>
    <col min="2591" max="2818" width="11.42578125" style="52"/>
    <col min="2819" max="2819" width="36.85546875" style="52" customWidth="1"/>
    <col min="2820" max="2820" width="9.140625" style="52" bestFit="1" customWidth="1"/>
    <col min="2821" max="2821" width="13.140625" style="52" bestFit="1" customWidth="1"/>
    <col min="2822" max="2822" width="15.28515625" style="52" customWidth="1"/>
    <col min="2823" max="2823" width="11" style="52" customWidth="1"/>
    <col min="2824" max="2824" width="8.7109375" style="52" bestFit="1" customWidth="1"/>
    <col min="2825" max="2825" width="7.28515625" style="52" customWidth="1"/>
    <col min="2826" max="2826" width="3.85546875" style="52" bestFit="1" customWidth="1"/>
    <col min="2827" max="2827" width="4.42578125" style="52" bestFit="1" customWidth="1"/>
    <col min="2828" max="2828" width="4.28515625" style="52" customWidth="1"/>
    <col min="2829" max="2829" width="6" style="52" customWidth="1"/>
    <col min="2830" max="2830" width="5.7109375" style="52" customWidth="1"/>
    <col min="2831" max="2831" width="4" style="52" customWidth="1"/>
    <col min="2832" max="2833" width="6" style="52" customWidth="1"/>
    <col min="2834" max="2842" width="5.42578125" style="52" customWidth="1"/>
    <col min="2843" max="2843" width="7.7109375" style="52" customWidth="1"/>
    <col min="2844" max="2844" width="28.5703125" style="52" customWidth="1"/>
    <col min="2845" max="2845" width="11.42578125" style="52"/>
    <col min="2846" max="2846" width="15.7109375" style="52" customWidth="1"/>
    <col min="2847" max="3074" width="11.42578125" style="52"/>
    <col min="3075" max="3075" width="36.85546875" style="52" customWidth="1"/>
    <col min="3076" max="3076" width="9.140625" style="52" bestFit="1" customWidth="1"/>
    <col min="3077" max="3077" width="13.140625" style="52" bestFit="1" customWidth="1"/>
    <col min="3078" max="3078" width="15.28515625" style="52" customWidth="1"/>
    <col min="3079" max="3079" width="11" style="52" customWidth="1"/>
    <col min="3080" max="3080" width="8.7109375" style="52" bestFit="1" customWidth="1"/>
    <col min="3081" max="3081" width="7.28515625" style="52" customWidth="1"/>
    <col min="3082" max="3082" width="3.85546875" style="52" bestFit="1" customWidth="1"/>
    <col min="3083" max="3083" width="4.42578125" style="52" bestFit="1" customWidth="1"/>
    <col min="3084" max="3084" width="4.28515625" style="52" customWidth="1"/>
    <col min="3085" max="3085" width="6" style="52" customWidth="1"/>
    <col min="3086" max="3086" width="5.7109375" style="52" customWidth="1"/>
    <col min="3087" max="3087" width="4" style="52" customWidth="1"/>
    <col min="3088" max="3089" width="6" style="52" customWidth="1"/>
    <col min="3090" max="3098" width="5.42578125" style="52" customWidth="1"/>
    <col min="3099" max="3099" width="7.7109375" style="52" customWidth="1"/>
    <col min="3100" max="3100" width="28.5703125" style="52" customWidth="1"/>
    <col min="3101" max="3101" width="11.42578125" style="52"/>
    <col min="3102" max="3102" width="15.7109375" style="52" customWidth="1"/>
    <col min="3103" max="3330" width="11.42578125" style="52"/>
    <col min="3331" max="3331" width="36.85546875" style="52" customWidth="1"/>
    <col min="3332" max="3332" width="9.140625" style="52" bestFit="1" customWidth="1"/>
    <col min="3333" max="3333" width="13.140625" style="52" bestFit="1" customWidth="1"/>
    <col min="3334" max="3334" width="15.28515625" style="52" customWidth="1"/>
    <col min="3335" max="3335" width="11" style="52" customWidth="1"/>
    <col min="3336" max="3336" width="8.7109375" style="52" bestFit="1" customWidth="1"/>
    <col min="3337" max="3337" width="7.28515625" style="52" customWidth="1"/>
    <col min="3338" max="3338" width="3.85546875" style="52" bestFit="1" customWidth="1"/>
    <col min="3339" max="3339" width="4.42578125" style="52" bestFit="1" customWidth="1"/>
    <col min="3340" max="3340" width="4.28515625" style="52" customWidth="1"/>
    <col min="3341" max="3341" width="6" style="52" customWidth="1"/>
    <col min="3342" max="3342" width="5.7109375" style="52" customWidth="1"/>
    <col min="3343" max="3343" width="4" style="52" customWidth="1"/>
    <col min="3344" max="3345" width="6" style="52" customWidth="1"/>
    <col min="3346" max="3354" width="5.42578125" style="52" customWidth="1"/>
    <col min="3355" max="3355" width="7.7109375" style="52" customWidth="1"/>
    <col min="3356" max="3356" width="28.5703125" style="52" customWidth="1"/>
    <col min="3357" max="3357" width="11.42578125" style="52"/>
    <col min="3358" max="3358" width="15.7109375" style="52" customWidth="1"/>
    <col min="3359" max="3586" width="11.42578125" style="52"/>
    <col min="3587" max="3587" width="36.85546875" style="52" customWidth="1"/>
    <col min="3588" max="3588" width="9.140625" style="52" bestFit="1" customWidth="1"/>
    <col min="3589" max="3589" width="13.140625" style="52" bestFit="1" customWidth="1"/>
    <col min="3590" max="3590" width="15.28515625" style="52" customWidth="1"/>
    <col min="3591" max="3591" width="11" style="52" customWidth="1"/>
    <col min="3592" max="3592" width="8.7109375" style="52" bestFit="1" customWidth="1"/>
    <col min="3593" max="3593" width="7.28515625" style="52" customWidth="1"/>
    <col min="3594" max="3594" width="3.85546875" style="52" bestFit="1" customWidth="1"/>
    <col min="3595" max="3595" width="4.42578125" style="52" bestFit="1" customWidth="1"/>
    <col min="3596" max="3596" width="4.28515625" style="52" customWidth="1"/>
    <col min="3597" max="3597" width="6" style="52" customWidth="1"/>
    <col min="3598" max="3598" width="5.7109375" style="52" customWidth="1"/>
    <col min="3599" max="3599" width="4" style="52" customWidth="1"/>
    <col min="3600" max="3601" width="6" style="52" customWidth="1"/>
    <col min="3602" max="3610" width="5.42578125" style="52" customWidth="1"/>
    <col min="3611" max="3611" width="7.7109375" style="52" customWidth="1"/>
    <col min="3612" max="3612" width="28.5703125" style="52" customWidth="1"/>
    <col min="3613" max="3613" width="11.42578125" style="52"/>
    <col min="3614" max="3614" width="15.7109375" style="52" customWidth="1"/>
    <col min="3615" max="3842" width="11.42578125" style="52"/>
    <col min="3843" max="3843" width="36.85546875" style="52" customWidth="1"/>
    <col min="3844" max="3844" width="9.140625" style="52" bestFit="1" customWidth="1"/>
    <col min="3845" max="3845" width="13.140625" style="52" bestFit="1" customWidth="1"/>
    <col min="3846" max="3846" width="15.28515625" style="52" customWidth="1"/>
    <col min="3847" max="3847" width="11" style="52" customWidth="1"/>
    <col min="3848" max="3848" width="8.7109375" style="52" bestFit="1" customWidth="1"/>
    <col min="3849" max="3849" width="7.28515625" style="52" customWidth="1"/>
    <col min="3850" max="3850" width="3.85546875" style="52" bestFit="1" customWidth="1"/>
    <col min="3851" max="3851" width="4.42578125" style="52" bestFit="1" customWidth="1"/>
    <col min="3852" max="3852" width="4.28515625" style="52" customWidth="1"/>
    <col min="3853" max="3853" width="6" style="52" customWidth="1"/>
    <col min="3854" max="3854" width="5.7109375" style="52" customWidth="1"/>
    <col min="3855" max="3855" width="4" style="52" customWidth="1"/>
    <col min="3856" max="3857" width="6" style="52" customWidth="1"/>
    <col min="3858" max="3866" width="5.42578125" style="52" customWidth="1"/>
    <col min="3867" max="3867" width="7.7109375" style="52" customWidth="1"/>
    <col min="3868" max="3868" width="28.5703125" style="52" customWidth="1"/>
    <col min="3869" max="3869" width="11.42578125" style="52"/>
    <col min="3870" max="3870" width="15.7109375" style="52" customWidth="1"/>
    <col min="3871" max="4098" width="11.42578125" style="52"/>
    <col min="4099" max="4099" width="36.85546875" style="52" customWidth="1"/>
    <col min="4100" max="4100" width="9.140625" style="52" bestFit="1" customWidth="1"/>
    <col min="4101" max="4101" width="13.140625" style="52" bestFit="1" customWidth="1"/>
    <col min="4102" max="4102" width="15.28515625" style="52" customWidth="1"/>
    <col min="4103" max="4103" width="11" style="52" customWidth="1"/>
    <col min="4104" max="4104" width="8.7109375" style="52" bestFit="1" customWidth="1"/>
    <col min="4105" max="4105" width="7.28515625" style="52" customWidth="1"/>
    <col min="4106" max="4106" width="3.85546875" style="52" bestFit="1" customWidth="1"/>
    <col min="4107" max="4107" width="4.42578125" style="52" bestFit="1" customWidth="1"/>
    <col min="4108" max="4108" width="4.28515625" style="52" customWidth="1"/>
    <col min="4109" max="4109" width="6" style="52" customWidth="1"/>
    <col min="4110" max="4110" width="5.7109375" style="52" customWidth="1"/>
    <col min="4111" max="4111" width="4" style="52" customWidth="1"/>
    <col min="4112" max="4113" width="6" style="52" customWidth="1"/>
    <col min="4114" max="4122" width="5.42578125" style="52" customWidth="1"/>
    <col min="4123" max="4123" width="7.7109375" style="52" customWidth="1"/>
    <col min="4124" max="4124" width="28.5703125" style="52" customWidth="1"/>
    <col min="4125" max="4125" width="11.42578125" style="52"/>
    <col min="4126" max="4126" width="15.7109375" style="52" customWidth="1"/>
    <col min="4127" max="4354" width="11.42578125" style="52"/>
    <col min="4355" max="4355" width="36.85546875" style="52" customWidth="1"/>
    <col min="4356" max="4356" width="9.140625" style="52" bestFit="1" customWidth="1"/>
    <col min="4357" max="4357" width="13.140625" style="52" bestFit="1" customWidth="1"/>
    <col min="4358" max="4358" width="15.28515625" style="52" customWidth="1"/>
    <col min="4359" max="4359" width="11" style="52" customWidth="1"/>
    <col min="4360" max="4360" width="8.7109375" style="52" bestFit="1" customWidth="1"/>
    <col min="4361" max="4361" width="7.28515625" style="52" customWidth="1"/>
    <col min="4362" max="4362" width="3.85546875" style="52" bestFit="1" customWidth="1"/>
    <col min="4363" max="4363" width="4.42578125" style="52" bestFit="1" customWidth="1"/>
    <col min="4364" max="4364" width="4.28515625" style="52" customWidth="1"/>
    <col min="4365" max="4365" width="6" style="52" customWidth="1"/>
    <col min="4366" max="4366" width="5.7109375" style="52" customWidth="1"/>
    <col min="4367" max="4367" width="4" style="52" customWidth="1"/>
    <col min="4368" max="4369" width="6" style="52" customWidth="1"/>
    <col min="4370" max="4378" width="5.42578125" style="52" customWidth="1"/>
    <col min="4379" max="4379" width="7.7109375" style="52" customWidth="1"/>
    <col min="4380" max="4380" width="28.5703125" style="52" customWidth="1"/>
    <col min="4381" max="4381" width="11.42578125" style="52"/>
    <col min="4382" max="4382" width="15.7109375" style="52" customWidth="1"/>
    <col min="4383" max="4610" width="11.42578125" style="52"/>
    <col min="4611" max="4611" width="36.85546875" style="52" customWidth="1"/>
    <col min="4612" max="4612" width="9.140625" style="52" bestFit="1" customWidth="1"/>
    <col min="4613" max="4613" width="13.140625" style="52" bestFit="1" customWidth="1"/>
    <col min="4614" max="4614" width="15.28515625" style="52" customWidth="1"/>
    <col min="4615" max="4615" width="11" style="52" customWidth="1"/>
    <col min="4616" max="4616" width="8.7109375" style="52" bestFit="1" customWidth="1"/>
    <col min="4617" max="4617" width="7.28515625" style="52" customWidth="1"/>
    <col min="4618" max="4618" width="3.85546875" style="52" bestFit="1" customWidth="1"/>
    <col min="4619" max="4619" width="4.42578125" style="52" bestFit="1" customWidth="1"/>
    <col min="4620" max="4620" width="4.28515625" style="52" customWidth="1"/>
    <col min="4621" max="4621" width="6" style="52" customWidth="1"/>
    <col min="4622" max="4622" width="5.7109375" style="52" customWidth="1"/>
    <col min="4623" max="4623" width="4" style="52" customWidth="1"/>
    <col min="4624" max="4625" width="6" style="52" customWidth="1"/>
    <col min="4626" max="4634" width="5.42578125" style="52" customWidth="1"/>
    <col min="4635" max="4635" width="7.7109375" style="52" customWidth="1"/>
    <col min="4636" max="4636" width="28.5703125" style="52" customWidth="1"/>
    <col min="4637" max="4637" width="11.42578125" style="52"/>
    <col min="4638" max="4638" width="15.7109375" style="52" customWidth="1"/>
    <col min="4639" max="4866" width="11.42578125" style="52"/>
    <col min="4867" max="4867" width="36.85546875" style="52" customWidth="1"/>
    <col min="4868" max="4868" width="9.140625" style="52" bestFit="1" customWidth="1"/>
    <col min="4869" max="4869" width="13.140625" style="52" bestFit="1" customWidth="1"/>
    <col min="4870" max="4870" width="15.28515625" style="52" customWidth="1"/>
    <col min="4871" max="4871" width="11" style="52" customWidth="1"/>
    <col min="4872" max="4872" width="8.7109375" style="52" bestFit="1" customWidth="1"/>
    <col min="4873" max="4873" width="7.28515625" style="52" customWidth="1"/>
    <col min="4874" max="4874" width="3.85546875" style="52" bestFit="1" customWidth="1"/>
    <col min="4875" max="4875" width="4.42578125" style="52" bestFit="1" customWidth="1"/>
    <col min="4876" max="4876" width="4.28515625" style="52" customWidth="1"/>
    <col min="4877" max="4877" width="6" style="52" customWidth="1"/>
    <col min="4878" max="4878" width="5.7109375" style="52" customWidth="1"/>
    <col min="4879" max="4879" width="4" style="52" customWidth="1"/>
    <col min="4880" max="4881" width="6" style="52" customWidth="1"/>
    <col min="4882" max="4890" width="5.42578125" style="52" customWidth="1"/>
    <col min="4891" max="4891" width="7.7109375" style="52" customWidth="1"/>
    <col min="4892" max="4892" width="28.5703125" style="52" customWidth="1"/>
    <col min="4893" max="4893" width="11.42578125" style="52"/>
    <col min="4894" max="4894" width="15.7109375" style="52" customWidth="1"/>
    <col min="4895" max="5122" width="11.42578125" style="52"/>
    <col min="5123" max="5123" width="36.85546875" style="52" customWidth="1"/>
    <col min="5124" max="5124" width="9.140625" style="52" bestFit="1" customWidth="1"/>
    <col min="5125" max="5125" width="13.140625" style="52" bestFit="1" customWidth="1"/>
    <col min="5126" max="5126" width="15.28515625" style="52" customWidth="1"/>
    <col min="5127" max="5127" width="11" style="52" customWidth="1"/>
    <col min="5128" max="5128" width="8.7109375" style="52" bestFit="1" customWidth="1"/>
    <col min="5129" max="5129" width="7.28515625" style="52" customWidth="1"/>
    <col min="5130" max="5130" width="3.85546875" style="52" bestFit="1" customWidth="1"/>
    <col min="5131" max="5131" width="4.42578125" style="52" bestFit="1" customWidth="1"/>
    <col min="5132" max="5132" width="4.28515625" style="52" customWidth="1"/>
    <col min="5133" max="5133" width="6" style="52" customWidth="1"/>
    <col min="5134" max="5134" width="5.7109375" style="52" customWidth="1"/>
    <col min="5135" max="5135" width="4" style="52" customWidth="1"/>
    <col min="5136" max="5137" width="6" style="52" customWidth="1"/>
    <col min="5138" max="5146" width="5.42578125" style="52" customWidth="1"/>
    <col min="5147" max="5147" width="7.7109375" style="52" customWidth="1"/>
    <col min="5148" max="5148" width="28.5703125" style="52" customWidth="1"/>
    <col min="5149" max="5149" width="11.42578125" style="52"/>
    <col min="5150" max="5150" width="15.7109375" style="52" customWidth="1"/>
    <col min="5151" max="5378" width="11.42578125" style="52"/>
    <col min="5379" max="5379" width="36.85546875" style="52" customWidth="1"/>
    <col min="5380" max="5380" width="9.140625" style="52" bestFit="1" customWidth="1"/>
    <col min="5381" max="5381" width="13.140625" style="52" bestFit="1" customWidth="1"/>
    <col min="5382" max="5382" width="15.28515625" style="52" customWidth="1"/>
    <col min="5383" max="5383" width="11" style="52" customWidth="1"/>
    <col min="5384" max="5384" width="8.7109375" style="52" bestFit="1" customWidth="1"/>
    <col min="5385" max="5385" width="7.28515625" style="52" customWidth="1"/>
    <col min="5386" max="5386" width="3.85546875" style="52" bestFit="1" customWidth="1"/>
    <col min="5387" max="5387" width="4.42578125" style="52" bestFit="1" customWidth="1"/>
    <col min="5388" max="5388" width="4.28515625" style="52" customWidth="1"/>
    <col min="5389" max="5389" width="6" style="52" customWidth="1"/>
    <col min="5390" max="5390" width="5.7109375" style="52" customWidth="1"/>
    <col min="5391" max="5391" width="4" style="52" customWidth="1"/>
    <col min="5392" max="5393" width="6" style="52" customWidth="1"/>
    <col min="5394" max="5402" width="5.42578125" style="52" customWidth="1"/>
    <col min="5403" max="5403" width="7.7109375" style="52" customWidth="1"/>
    <col min="5404" max="5404" width="28.5703125" style="52" customWidth="1"/>
    <col min="5405" max="5405" width="11.42578125" style="52"/>
    <col min="5406" max="5406" width="15.7109375" style="52" customWidth="1"/>
    <col min="5407" max="5634" width="11.42578125" style="52"/>
    <col min="5635" max="5635" width="36.85546875" style="52" customWidth="1"/>
    <col min="5636" max="5636" width="9.140625" style="52" bestFit="1" customWidth="1"/>
    <col min="5637" max="5637" width="13.140625" style="52" bestFit="1" customWidth="1"/>
    <col min="5638" max="5638" width="15.28515625" style="52" customWidth="1"/>
    <col min="5639" max="5639" width="11" style="52" customWidth="1"/>
    <col min="5640" max="5640" width="8.7109375" style="52" bestFit="1" customWidth="1"/>
    <col min="5641" max="5641" width="7.28515625" style="52" customWidth="1"/>
    <col min="5642" max="5642" width="3.85546875" style="52" bestFit="1" customWidth="1"/>
    <col min="5643" max="5643" width="4.42578125" style="52" bestFit="1" customWidth="1"/>
    <col min="5644" max="5644" width="4.28515625" style="52" customWidth="1"/>
    <col min="5645" max="5645" width="6" style="52" customWidth="1"/>
    <col min="5646" max="5646" width="5.7109375" style="52" customWidth="1"/>
    <col min="5647" max="5647" width="4" style="52" customWidth="1"/>
    <col min="5648" max="5649" width="6" style="52" customWidth="1"/>
    <col min="5650" max="5658" width="5.42578125" style="52" customWidth="1"/>
    <col min="5659" max="5659" width="7.7109375" style="52" customWidth="1"/>
    <col min="5660" max="5660" width="28.5703125" style="52" customWidth="1"/>
    <col min="5661" max="5661" width="11.42578125" style="52"/>
    <col min="5662" max="5662" width="15.7109375" style="52" customWidth="1"/>
    <col min="5663" max="5890" width="11.42578125" style="52"/>
    <col min="5891" max="5891" width="36.85546875" style="52" customWidth="1"/>
    <col min="5892" max="5892" width="9.140625" style="52" bestFit="1" customWidth="1"/>
    <col min="5893" max="5893" width="13.140625" style="52" bestFit="1" customWidth="1"/>
    <col min="5894" max="5894" width="15.28515625" style="52" customWidth="1"/>
    <col min="5895" max="5895" width="11" style="52" customWidth="1"/>
    <col min="5896" max="5896" width="8.7109375" style="52" bestFit="1" customWidth="1"/>
    <col min="5897" max="5897" width="7.28515625" style="52" customWidth="1"/>
    <col min="5898" max="5898" width="3.85546875" style="52" bestFit="1" customWidth="1"/>
    <col min="5899" max="5899" width="4.42578125" style="52" bestFit="1" customWidth="1"/>
    <col min="5900" max="5900" width="4.28515625" style="52" customWidth="1"/>
    <col min="5901" max="5901" width="6" style="52" customWidth="1"/>
    <col min="5902" max="5902" width="5.7109375" style="52" customWidth="1"/>
    <col min="5903" max="5903" width="4" style="52" customWidth="1"/>
    <col min="5904" max="5905" width="6" style="52" customWidth="1"/>
    <col min="5906" max="5914" width="5.42578125" style="52" customWidth="1"/>
    <col min="5915" max="5915" width="7.7109375" style="52" customWidth="1"/>
    <col min="5916" max="5916" width="28.5703125" style="52" customWidth="1"/>
    <col min="5917" max="5917" width="11.42578125" style="52"/>
    <col min="5918" max="5918" width="15.7109375" style="52" customWidth="1"/>
    <col min="5919" max="6146" width="11.42578125" style="52"/>
    <col min="6147" max="6147" width="36.85546875" style="52" customWidth="1"/>
    <col min="6148" max="6148" width="9.140625" style="52" bestFit="1" customWidth="1"/>
    <col min="6149" max="6149" width="13.140625" style="52" bestFit="1" customWidth="1"/>
    <col min="6150" max="6150" width="15.28515625" style="52" customWidth="1"/>
    <col min="6151" max="6151" width="11" style="52" customWidth="1"/>
    <col min="6152" max="6152" width="8.7109375" style="52" bestFit="1" customWidth="1"/>
    <col min="6153" max="6153" width="7.28515625" style="52" customWidth="1"/>
    <col min="6154" max="6154" width="3.85546875" style="52" bestFit="1" customWidth="1"/>
    <col min="6155" max="6155" width="4.42578125" style="52" bestFit="1" customWidth="1"/>
    <col min="6156" max="6156" width="4.28515625" style="52" customWidth="1"/>
    <col min="6157" max="6157" width="6" style="52" customWidth="1"/>
    <col min="6158" max="6158" width="5.7109375" style="52" customWidth="1"/>
    <col min="6159" max="6159" width="4" style="52" customWidth="1"/>
    <col min="6160" max="6161" width="6" style="52" customWidth="1"/>
    <col min="6162" max="6170" width="5.42578125" style="52" customWidth="1"/>
    <col min="6171" max="6171" width="7.7109375" style="52" customWidth="1"/>
    <col min="6172" max="6172" width="28.5703125" style="52" customWidth="1"/>
    <col min="6173" max="6173" width="11.42578125" style="52"/>
    <col min="6174" max="6174" width="15.7109375" style="52" customWidth="1"/>
    <col min="6175" max="6402" width="11.42578125" style="52"/>
    <col min="6403" max="6403" width="36.85546875" style="52" customWidth="1"/>
    <col min="6404" max="6404" width="9.140625" style="52" bestFit="1" customWidth="1"/>
    <col min="6405" max="6405" width="13.140625" style="52" bestFit="1" customWidth="1"/>
    <col min="6406" max="6406" width="15.28515625" style="52" customWidth="1"/>
    <col min="6407" max="6407" width="11" style="52" customWidth="1"/>
    <col min="6408" max="6408" width="8.7109375" style="52" bestFit="1" customWidth="1"/>
    <col min="6409" max="6409" width="7.28515625" style="52" customWidth="1"/>
    <col min="6410" max="6410" width="3.85546875" style="52" bestFit="1" customWidth="1"/>
    <col min="6411" max="6411" width="4.42578125" style="52" bestFit="1" customWidth="1"/>
    <col min="6412" max="6412" width="4.28515625" style="52" customWidth="1"/>
    <col min="6413" max="6413" width="6" style="52" customWidth="1"/>
    <col min="6414" max="6414" width="5.7109375" style="52" customWidth="1"/>
    <col min="6415" max="6415" width="4" style="52" customWidth="1"/>
    <col min="6416" max="6417" width="6" style="52" customWidth="1"/>
    <col min="6418" max="6426" width="5.42578125" style="52" customWidth="1"/>
    <col min="6427" max="6427" width="7.7109375" style="52" customWidth="1"/>
    <col min="6428" max="6428" width="28.5703125" style="52" customWidth="1"/>
    <col min="6429" max="6429" width="11.42578125" style="52"/>
    <col min="6430" max="6430" width="15.7109375" style="52" customWidth="1"/>
    <col min="6431" max="6658" width="11.42578125" style="52"/>
    <col min="6659" max="6659" width="36.85546875" style="52" customWidth="1"/>
    <col min="6660" max="6660" width="9.140625" style="52" bestFit="1" customWidth="1"/>
    <col min="6661" max="6661" width="13.140625" style="52" bestFit="1" customWidth="1"/>
    <col min="6662" max="6662" width="15.28515625" style="52" customWidth="1"/>
    <col min="6663" max="6663" width="11" style="52" customWidth="1"/>
    <col min="6664" max="6664" width="8.7109375" style="52" bestFit="1" customWidth="1"/>
    <col min="6665" max="6665" width="7.28515625" style="52" customWidth="1"/>
    <col min="6666" max="6666" width="3.85546875" style="52" bestFit="1" customWidth="1"/>
    <col min="6667" max="6667" width="4.42578125" style="52" bestFit="1" customWidth="1"/>
    <col min="6668" max="6668" width="4.28515625" style="52" customWidth="1"/>
    <col min="6669" max="6669" width="6" style="52" customWidth="1"/>
    <col min="6670" max="6670" width="5.7109375" style="52" customWidth="1"/>
    <col min="6671" max="6671" width="4" style="52" customWidth="1"/>
    <col min="6672" max="6673" width="6" style="52" customWidth="1"/>
    <col min="6674" max="6682" width="5.42578125" style="52" customWidth="1"/>
    <col min="6683" max="6683" width="7.7109375" style="52" customWidth="1"/>
    <col min="6684" max="6684" width="28.5703125" style="52" customWidth="1"/>
    <col min="6685" max="6685" width="11.42578125" style="52"/>
    <col min="6686" max="6686" width="15.7109375" style="52" customWidth="1"/>
    <col min="6687" max="6914" width="11.42578125" style="52"/>
    <col min="6915" max="6915" width="36.85546875" style="52" customWidth="1"/>
    <col min="6916" max="6916" width="9.140625" style="52" bestFit="1" customWidth="1"/>
    <col min="6917" max="6917" width="13.140625" style="52" bestFit="1" customWidth="1"/>
    <col min="6918" max="6918" width="15.28515625" style="52" customWidth="1"/>
    <col min="6919" max="6919" width="11" style="52" customWidth="1"/>
    <col min="6920" max="6920" width="8.7109375" style="52" bestFit="1" customWidth="1"/>
    <col min="6921" max="6921" width="7.28515625" style="52" customWidth="1"/>
    <col min="6922" max="6922" width="3.85546875" style="52" bestFit="1" customWidth="1"/>
    <col min="6923" max="6923" width="4.42578125" style="52" bestFit="1" customWidth="1"/>
    <col min="6924" max="6924" width="4.28515625" style="52" customWidth="1"/>
    <col min="6925" max="6925" width="6" style="52" customWidth="1"/>
    <col min="6926" max="6926" width="5.7109375" style="52" customWidth="1"/>
    <col min="6927" max="6927" width="4" style="52" customWidth="1"/>
    <col min="6928" max="6929" width="6" style="52" customWidth="1"/>
    <col min="6930" max="6938" width="5.42578125" style="52" customWidth="1"/>
    <col min="6939" max="6939" width="7.7109375" style="52" customWidth="1"/>
    <col min="6940" max="6940" width="28.5703125" style="52" customWidth="1"/>
    <col min="6941" max="6941" width="11.42578125" style="52"/>
    <col min="6942" max="6942" width="15.7109375" style="52" customWidth="1"/>
    <col min="6943" max="7170" width="11.42578125" style="52"/>
    <col min="7171" max="7171" width="36.85546875" style="52" customWidth="1"/>
    <col min="7172" max="7172" width="9.140625" style="52" bestFit="1" customWidth="1"/>
    <col min="7173" max="7173" width="13.140625" style="52" bestFit="1" customWidth="1"/>
    <col min="7174" max="7174" width="15.28515625" style="52" customWidth="1"/>
    <col min="7175" max="7175" width="11" style="52" customWidth="1"/>
    <col min="7176" max="7176" width="8.7109375" style="52" bestFit="1" customWidth="1"/>
    <col min="7177" max="7177" width="7.28515625" style="52" customWidth="1"/>
    <col min="7178" max="7178" width="3.85546875" style="52" bestFit="1" customWidth="1"/>
    <col min="7179" max="7179" width="4.42578125" style="52" bestFit="1" customWidth="1"/>
    <col min="7180" max="7180" width="4.28515625" style="52" customWidth="1"/>
    <col min="7181" max="7181" width="6" style="52" customWidth="1"/>
    <col min="7182" max="7182" width="5.7109375" style="52" customWidth="1"/>
    <col min="7183" max="7183" width="4" style="52" customWidth="1"/>
    <col min="7184" max="7185" width="6" style="52" customWidth="1"/>
    <col min="7186" max="7194" width="5.42578125" style="52" customWidth="1"/>
    <col min="7195" max="7195" width="7.7109375" style="52" customWidth="1"/>
    <col min="7196" max="7196" width="28.5703125" style="52" customWidth="1"/>
    <col min="7197" max="7197" width="11.42578125" style="52"/>
    <col min="7198" max="7198" width="15.7109375" style="52" customWidth="1"/>
    <col min="7199" max="7426" width="11.42578125" style="52"/>
    <col min="7427" max="7427" width="36.85546875" style="52" customWidth="1"/>
    <col min="7428" max="7428" width="9.140625" style="52" bestFit="1" customWidth="1"/>
    <col min="7429" max="7429" width="13.140625" style="52" bestFit="1" customWidth="1"/>
    <col min="7430" max="7430" width="15.28515625" style="52" customWidth="1"/>
    <col min="7431" max="7431" width="11" style="52" customWidth="1"/>
    <col min="7432" max="7432" width="8.7109375" style="52" bestFit="1" customWidth="1"/>
    <col min="7433" max="7433" width="7.28515625" style="52" customWidth="1"/>
    <col min="7434" max="7434" width="3.85546875" style="52" bestFit="1" customWidth="1"/>
    <col min="7435" max="7435" width="4.42578125" style="52" bestFit="1" customWidth="1"/>
    <col min="7436" max="7436" width="4.28515625" style="52" customWidth="1"/>
    <col min="7437" max="7437" width="6" style="52" customWidth="1"/>
    <col min="7438" max="7438" width="5.7109375" style="52" customWidth="1"/>
    <col min="7439" max="7439" width="4" style="52" customWidth="1"/>
    <col min="7440" max="7441" width="6" style="52" customWidth="1"/>
    <col min="7442" max="7450" width="5.42578125" style="52" customWidth="1"/>
    <col min="7451" max="7451" width="7.7109375" style="52" customWidth="1"/>
    <col min="7452" max="7452" width="28.5703125" style="52" customWidth="1"/>
    <col min="7453" max="7453" width="11.42578125" style="52"/>
    <col min="7454" max="7454" width="15.7109375" style="52" customWidth="1"/>
    <col min="7455" max="7682" width="11.42578125" style="52"/>
    <col min="7683" max="7683" width="36.85546875" style="52" customWidth="1"/>
    <col min="7684" max="7684" width="9.140625" style="52" bestFit="1" customWidth="1"/>
    <col min="7685" max="7685" width="13.140625" style="52" bestFit="1" customWidth="1"/>
    <col min="7686" max="7686" width="15.28515625" style="52" customWidth="1"/>
    <col min="7687" max="7687" width="11" style="52" customWidth="1"/>
    <col min="7688" max="7688" width="8.7109375" style="52" bestFit="1" customWidth="1"/>
    <col min="7689" max="7689" width="7.28515625" style="52" customWidth="1"/>
    <col min="7690" max="7690" width="3.85546875" style="52" bestFit="1" customWidth="1"/>
    <col min="7691" max="7691" width="4.42578125" style="52" bestFit="1" customWidth="1"/>
    <col min="7692" max="7692" width="4.28515625" style="52" customWidth="1"/>
    <col min="7693" max="7693" width="6" style="52" customWidth="1"/>
    <col min="7694" max="7694" width="5.7109375" style="52" customWidth="1"/>
    <col min="7695" max="7695" width="4" style="52" customWidth="1"/>
    <col min="7696" max="7697" width="6" style="52" customWidth="1"/>
    <col min="7698" max="7706" width="5.42578125" style="52" customWidth="1"/>
    <col min="7707" max="7707" width="7.7109375" style="52" customWidth="1"/>
    <col min="7708" max="7708" width="28.5703125" style="52" customWidth="1"/>
    <col min="7709" max="7709" width="11.42578125" style="52"/>
    <col min="7710" max="7710" width="15.7109375" style="52" customWidth="1"/>
    <col min="7711" max="7938" width="11.42578125" style="52"/>
    <col min="7939" max="7939" width="36.85546875" style="52" customWidth="1"/>
    <col min="7940" max="7940" width="9.140625" style="52" bestFit="1" customWidth="1"/>
    <col min="7941" max="7941" width="13.140625" style="52" bestFit="1" customWidth="1"/>
    <col min="7942" max="7942" width="15.28515625" style="52" customWidth="1"/>
    <col min="7943" max="7943" width="11" style="52" customWidth="1"/>
    <col min="7944" max="7944" width="8.7109375" style="52" bestFit="1" customWidth="1"/>
    <col min="7945" max="7945" width="7.28515625" style="52" customWidth="1"/>
    <col min="7946" max="7946" width="3.85546875" style="52" bestFit="1" customWidth="1"/>
    <col min="7947" max="7947" width="4.42578125" style="52" bestFit="1" customWidth="1"/>
    <col min="7948" max="7948" width="4.28515625" style="52" customWidth="1"/>
    <col min="7949" max="7949" width="6" style="52" customWidth="1"/>
    <col min="7950" max="7950" width="5.7109375" style="52" customWidth="1"/>
    <col min="7951" max="7951" width="4" style="52" customWidth="1"/>
    <col min="7952" max="7953" width="6" style="52" customWidth="1"/>
    <col min="7954" max="7962" width="5.42578125" style="52" customWidth="1"/>
    <col min="7963" max="7963" width="7.7109375" style="52" customWidth="1"/>
    <col min="7964" max="7964" width="28.5703125" style="52" customWidth="1"/>
    <col min="7965" max="7965" width="11.42578125" style="52"/>
    <col min="7966" max="7966" width="15.7109375" style="52" customWidth="1"/>
    <col min="7967" max="8194" width="11.42578125" style="52"/>
    <col min="8195" max="8195" width="36.85546875" style="52" customWidth="1"/>
    <col min="8196" max="8196" width="9.140625" style="52" bestFit="1" customWidth="1"/>
    <col min="8197" max="8197" width="13.140625" style="52" bestFit="1" customWidth="1"/>
    <col min="8198" max="8198" width="15.28515625" style="52" customWidth="1"/>
    <col min="8199" max="8199" width="11" style="52" customWidth="1"/>
    <col min="8200" max="8200" width="8.7109375" style="52" bestFit="1" customWidth="1"/>
    <col min="8201" max="8201" width="7.28515625" style="52" customWidth="1"/>
    <col min="8202" max="8202" width="3.85546875" style="52" bestFit="1" customWidth="1"/>
    <col min="8203" max="8203" width="4.42578125" style="52" bestFit="1" customWidth="1"/>
    <col min="8204" max="8204" width="4.28515625" style="52" customWidth="1"/>
    <col min="8205" max="8205" width="6" style="52" customWidth="1"/>
    <col min="8206" max="8206" width="5.7109375" style="52" customWidth="1"/>
    <col min="8207" max="8207" width="4" style="52" customWidth="1"/>
    <col min="8208" max="8209" width="6" style="52" customWidth="1"/>
    <col min="8210" max="8218" width="5.42578125" style="52" customWidth="1"/>
    <col min="8219" max="8219" width="7.7109375" style="52" customWidth="1"/>
    <col min="8220" max="8220" width="28.5703125" style="52" customWidth="1"/>
    <col min="8221" max="8221" width="11.42578125" style="52"/>
    <col min="8222" max="8222" width="15.7109375" style="52" customWidth="1"/>
    <col min="8223" max="8450" width="11.42578125" style="52"/>
    <col min="8451" max="8451" width="36.85546875" style="52" customWidth="1"/>
    <col min="8452" max="8452" width="9.140625" style="52" bestFit="1" customWidth="1"/>
    <col min="8453" max="8453" width="13.140625" style="52" bestFit="1" customWidth="1"/>
    <col min="8454" max="8454" width="15.28515625" style="52" customWidth="1"/>
    <col min="8455" max="8455" width="11" style="52" customWidth="1"/>
    <col min="8456" max="8456" width="8.7109375" style="52" bestFit="1" customWidth="1"/>
    <col min="8457" max="8457" width="7.28515625" style="52" customWidth="1"/>
    <col min="8458" max="8458" width="3.85546875" style="52" bestFit="1" customWidth="1"/>
    <col min="8459" max="8459" width="4.42578125" style="52" bestFit="1" customWidth="1"/>
    <col min="8460" max="8460" width="4.28515625" style="52" customWidth="1"/>
    <col min="8461" max="8461" width="6" style="52" customWidth="1"/>
    <col min="8462" max="8462" width="5.7109375" style="52" customWidth="1"/>
    <col min="8463" max="8463" width="4" style="52" customWidth="1"/>
    <col min="8464" max="8465" width="6" style="52" customWidth="1"/>
    <col min="8466" max="8474" width="5.42578125" style="52" customWidth="1"/>
    <col min="8475" max="8475" width="7.7109375" style="52" customWidth="1"/>
    <col min="8476" max="8476" width="28.5703125" style="52" customWidth="1"/>
    <col min="8477" max="8477" width="11.42578125" style="52"/>
    <col min="8478" max="8478" width="15.7109375" style="52" customWidth="1"/>
    <col min="8479" max="8706" width="11.42578125" style="52"/>
    <col min="8707" max="8707" width="36.85546875" style="52" customWidth="1"/>
    <col min="8708" max="8708" width="9.140625" style="52" bestFit="1" customWidth="1"/>
    <col min="8709" max="8709" width="13.140625" style="52" bestFit="1" customWidth="1"/>
    <col min="8710" max="8710" width="15.28515625" style="52" customWidth="1"/>
    <col min="8711" max="8711" width="11" style="52" customWidth="1"/>
    <col min="8712" max="8712" width="8.7109375" style="52" bestFit="1" customWidth="1"/>
    <col min="8713" max="8713" width="7.28515625" style="52" customWidth="1"/>
    <col min="8714" max="8714" width="3.85546875" style="52" bestFit="1" customWidth="1"/>
    <col min="8715" max="8715" width="4.42578125" style="52" bestFit="1" customWidth="1"/>
    <col min="8716" max="8716" width="4.28515625" style="52" customWidth="1"/>
    <col min="8717" max="8717" width="6" style="52" customWidth="1"/>
    <col min="8718" max="8718" width="5.7109375" style="52" customWidth="1"/>
    <col min="8719" max="8719" width="4" style="52" customWidth="1"/>
    <col min="8720" max="8721" width="6" style="52" customWidth="1"/>
    <col min="8722" max="8730" width="5.42578125" style="52" customWidth="1"/>
    <col min="8731" max="8731" width="7.7109375" style="52" customWidth="1"/>
    <col min="8732" max="8732" width="28.5703125" style="52" customWidth="1"/>
    <col min="8733" max="8733" width="11.42578125" style="52"/>
    <col min="8734" max="8734" width="15.7109375" style="52" customWidth="1"/>
    <col min="8735" max="8962" width="11.42578125" style="52"/>
    <col min="8963" max="8963" width="36.85546875" style="52" customWidth="1"/>
    <col min="8964" max="8964" width="9.140625" style="52" bestFit="1" customWidth="1"/>
    <col min="8965" max="8965" width="13.140625" style="52" bestFit="1" customWidth="1"/>
    <col min="8966" max="8966" width="15.28515625" style="52" customWidth="1"/>
    <col min="8967" max="8967" width="11" style="52" customWidth="1"/>
    <col min="8968" max="8968" width="8.7109375" style="52" bestFit="1" customWidth="1"/>
    <col min="8969" max="8969" width="7.28515625" style="52" customWidth="1"/>
    <col min="8970" max="8970" width="3.85546875" style="52" bestFit="1" customWidth="1"/>
    <col min="8971" max="8971" width="4.42578125" style="52" bestFit="1" customWidth="1"/>
    <col min="8972" max="8972" width="4.28515625" style="52" customWidth="1"/>
    <col min="8973" max="8973" width="6" style="52" customWidth="1"/>
    <col min="8974" max="8974" width="5.7109375" style="52" customWidth="1"/>
    <col min="8975" max="8975" width="4" style="52" customWidth="1"/>
    <col min="8976" max="8977" width="6" style="52" customWidth="1"/>
    <col min="8978" max="8986" width="5.42578125" style="52" customWidth="1"/>
    <col min="8987" max="8987" width="7.7109375" style="52" customWidth="1"/>
    <col min="8988" max="8988" width="28.5703125" style="52" customWidth="1"/>
    <col min="8989" max="8989" width="11.42578125" style="52"/>
    <col min="8990" max="8990" width="15.7109375" style="52" customWidth="1"/>
    <col min="8991" max="9218" width="11.42578125" style="52"/>
    <col min="9219" max="9219" width="36.85546875" style="52" customWidth="1"/>
    <col min="9220" max="9220" width="9.140625" style="52" bestFit="1" customWidth="1"/>
    <col min="9221" max="9221" width="13.140625" style="52" bestFit="1" customWidth="1"/>
    <col min="9222" max="9222" width="15.28515625" style="52" customWidth="1"/>
    <col min="9223" max="9223" width="11" style="52" customWidth="1"/>
    <col min="9224" max="9224" width="8.7109375" style="52" bestFit="1" customWidth="1"/>
    <col min="9225" max="9225" width="7.28515625" style="52" customWidth="1"/>
    <col min="9226" max="9226" width="3.85546875" style="52" bestFit="1" customWidth="1"/>
    <col min="9227" max="9227" width="4.42578125" style="52" bestFit="1" customWidth="1"/>
    <col min="9228" max="9228" width="4.28515625" style="52" customWidth="1"/>
    <col min="9229" max="9229" width="6" style="52" customWidth="1"/>
    <col min="9230" max="9230" width="5.7109375" style="52" customWidth="1"/>
    <col min="9231" max="9231" width="4" style="52" customWidth="1"/>
    <col min="9232" max="9233" width="6" style="52" customWidth="1"/>
    <col min="9234" max="9242" width="5.42578125" style="52" customWidth="1"/>
    <col min="9243" max="9243" width="7.7109375" style="52" customWidth="1"/>
    <col min="9244" max="9244" width="28.5703125" style="52" customWidth="1"/>
    <col min="9245" max="9245" width="11.42578125" style="52"/>
    <col min="9246" max="9246" width="15.7109375" style="52" customWidth="1"/>
    <col min="9247" max="9474" width="11.42578125" style="52"/>
    <col min="9475" max="9475" width="36.85546875" style="52" customWidth="1"/>
    <col min="9476" max="9476" width="9.140625" style="52" bestFit="1" customWidth="1"/>
    <col min="9477" max="9477" width="13.140625" style="52" bestFit="1" customWidth="1"/>
    <col min="9478" max="9478" width="15.28515625" style="52" customWidth="1"/>
    <col min="9479" max="9479" width="11" style="52" customWidth="1"/>
    <col min="9480" max="9480" width="8.7109375" style="52" bestFit="1" customWidth="1"/>
    <col min="9481" max="9481" width="7.28515625" style="52" customWidth="1"/>
    <col min="9482" max="9482" width="3.85546875" style="52" bestFit="1" customWidth="1"/>
    <col min="9483" max="9483" width="4.42578125" style="52" bestFit="1" customWidth="1"/>
    <col min="9484" max="9484" width="4.28515625" style="52" customWidth="1"/>
    <col min="9485" max="9485" width="6" style="52" customWidth="1"/>
    <col min="9486" max="9486" width="5.7109375" style="52" customWidth="1"/>
    <col min="9487" max="9487" width="4" style="52" customWidth="1"/>
    <col min="9488" max="9489" width="6" style="52" customWidth="1"/>
    <col min="9490" max="9498" width="5.42578125" style="52" customWidth="1"/>
    <col min="9499" max="9499" width="7.7109375" style="52" customWidth="1"/>
    <col min="9500" max="9500" width="28.5703125" style="52" customWidth="1"/>
    <col min="9501" max="9501" width="11.42578125" style="52"/>
    <col min="9502" max="9502" width="15.7109375" style="52" customWidth="1"/>
    <col min="9503" max="9730" width="11.42578125" style="52"/>
    <col min="9731" max="9731" width="36.85546875" style="52" customWidth="1"/>
    <col min="9732" max="9732" width="9.140625" style="52" bestFit="1" customWidth="1"/>
    <col min="9733" max="9733" width="13.140625" style="52" bestFit="1" customWidth="1"/>
    <col min="9734" max="9734" width="15.28515625" style="52" customWidth="1"/>
    <col min="9735" max="9735" width="11" style="52" customWidth="1"/>
    <col min="9736" max="9736" width="8.7109375" style="52" bestFit="1" customWidth="1"/>
    <col min="9737" max="9737" width="7.28515625" style="52" customWidth="1"/>
    <col min="9738" max="9738" width="3.85546875" style="52" bestFit="1" customWidth="1"/>
    <col min="9739" max="9739" width="4.42578125" style="52" bestFit="1" customWidth="1"/>
    <col min="9740" max="9740" width="4.28515625" style="52" customWidth="1"/>
    <col min="9741" max="9741" width="6" style="52" customWidth="1"/>
    <col min="9742" max="9742" width="5.7109375" style="52" customWidth="1"/>
    <col min="9743" max="9743" width="4" style="52" customWidth="1"/>
    <col min="9744" max="9745" width="6" style="52" customWidth="1"/>
    <col min="9746" max="9754" width="5.42578125" style="52" customWidth="1"/>
    <col min="9755" max="9755" width="7.7109375" style="52" customWidth="1"/>
    <col min="9756" max="9756" width="28.5703125" style="52" customWidth="1"/>
    <col min="9757" max="9757" width="11.42578125" style="52"/>
    <col min="9758" max="9758" width="15.7109375" style="52" customWidth="1"/>
    <col min="9759" max="9986" width="11.42578125" style="52"/>
    <col min="9987" max="9987" width="36.85546875" style="52" customWidth="1"/>
    <col min="9988" max="9988" width="9.140625" style="52" bestFit="1" customWidth="1"/>
    <col min="9989" max="9989" width="13.140625" style="52" bestFit="1" customWidth="1"/>
    <col min="9990" max="9990" width="15.28515625" style="52" customWidth="1"/>
    <col min="9991" max="9991" width="11" style="52" customWidth="1"/>
    <col min="9992" max="9992" width="8.7109375" style="52" bestFit="1" customWidth="1"/>
    <col min="9993" max="9993" width="7.28515625" style="52" customWidth="1"/>
    <col min="9994" max="9994" width="3.85546875" style="52" bestFit="1" customWidth="1"/>
    <col min="9995" max="9995" width="4.42578125" style="52" bestFit="1" customWidth="1"/>
    <col min="9996" max="9996" width="4.28515625" style="52" customWidth="1"/>
    <col min="9997" max="9997" width="6" style="52" customWidth="1"/>
    <col min="9998" max="9998" width="5.7109375" style="52" customWidth="1"/>
    <col min="9999" max="9999" width="4" style="52" customWidth="1"/>
    <col min="10000" max="10001" width="6" style="52" customWidth="1"/>
    <col min="10002" max="10010" width="5.42578125" style="52" customWidth="1"/>
    <col min="10011" max="10011" width="7.7109375" style="52" customWidth="1"/>
    <col min="10012" max="10012" width="28.5703125" style="52" customWidth="1"/>
    <col min="10013" max="10013" width="11.42578125" style="52"/>
    <col min="10014" max="10014" width="15.7109375" style="52" customWidth="1"/>
    <col min="10015" max="10242" width="11.42578125" style="52"/>
    <col min="10243" max="10243" width="36.85546875" style="52" customWidth="1"/>
    <col min="10244" max="10244" width="9.140625" style="52" bestFit="1" customWidth="1"/>
    <col min="10245" max="10245" width="13.140625" style="52" bestFit="1" customWidth="1"/>
    <col min="10246" max="10246" width="15.28515625" style="52" customWidth="1"/>
    <col min="10247" max="10247" width="11" style="52" customWidth="1"/>
    <col min="10248" max="10248" width="8.7109375" style="52" bestFit="1" customWidth="1"/>
    <col min="10249" max="10249" width="7.28515625" style="52" customWidth="1"/>
    <col min="10250" max="10250" width="3.85546875" style="52" bestFit="1" customWidth="1"/>
    <col min="10251" max="10251" width="4.42578125" style="52" bestFit="1" customWidth="1"/>
    <col min="10252" max="10252" width="4.28515625" style="52" customWidth="1"/>
    <col min="10253" max="10253" width="6" style="52" customWidth="1"/>
    <col min="10254" max="10254" width="5.7109375" style="52" customWidth="1"/>
    <col min="10255" max="10255" width="4" style="52" customWidth="1"/>
    <col min="10256" max="10257" width="6" style="52" customWidth="1"/>
    <col min="10258" max="10266" width="5.42578125" style="52" customWidth="1"/>
    <col min="10267" max="10267" width="7.7109375" style="52" customWidth="1"/>
    <col min="10268" max="10268" width="28.5703125" style="52" customWidth="1"/>
    <col min="10269" max="10269" width="11.42578125" style="52"/>
    <col min="10270" max="10270" width="15.7109375" style="52" customWidth="1"/>
    <col min="10271" max="10498" width="11.42578125" style="52"/>
    <col min="10499" max="10499" width="36.85546875" style="52" customWidth="1"/>
    <col min="10500" max="10500" width="9.140625" style="52" bestFit="1" customWidth="1"/>
    <col min="10501" max="10501" width="13.140625" style="52" bestFit="1" customWidth="1"/>
    <col min="10502" max="10502" width="15.28515625" style="52" customWidth="1"/>
    <col min="10503" max="10503" width="11" style="52" customWidth="1"/>
    <col min="10504" max="10504" width="8.7109375" style="52" bestFit="1" customWidth="1"/>
    <col min="10505" max="10505" width="7.28515625" style="52" customWidth="1"/>
    <col min="10506" max="10506" width="3.85546875" style="52" bestFit="1" customWidth="1"/>
    <col min="10507" max="10507" width="4.42578125" style="52" bestFit="1" customWidth="1"/>
    <col min="10508" max="10508" width="4.28515625" style="52" customWidth="1"/>
    <col min="10509" max="10509" width="6" style="52" customWidth="1"/>
    <col min="10510" max="10510" width="5.7109375" style="52" customWidth="1"/>
    <col min="10511" max="10511" width="4" style="52" customWidth="1"/>
    <col min="10512" max="10513" width="6" style="52" customWidth="1"/>
    <col min="10514" max="10522" width="5.42578125" style="52" customWidth="1"/>
    <col min="10523" max="10523" width="7.7109375" style="52" customWidth="1"/>
    <col min="10524" max="10524" width="28.5703125" style="52" customWidth="1"/>
    <col min="10525" max="10525" width="11.42578125" style="52"/>
    <col min="10526" max="10526" width="15.7109375" style="52" customWidth="1"/>
    <col min="10527" max="10754" width="11.42578125" style="52"/>
    <col min="10755" max="10755" width="36.85546875" style="52" customWidth="1"/>
    <col min="10756" max="10756" width="9.140625" style="52" bestFit="1" customWidth="1"/>
    <col min="10757" max="10757" width="13.140625" style="52" bestFit="1" customWidth="1"/>
    <col min="10758" max="10758" width="15.28515625" style="52" customWidth="1"/>
    <col min="10759" max="10759" width="11" style="52" customWidth="1"/>
    <col min="10760" max="10760" width="8.7109375" style="52" bestFit="1" customWidth="1"/>
    <col min="10761" max="10761" width="7.28515625" style="52" customWidth="1"/>
    <col min="10762" max="10762" width="3.85546875" style="52" bestFit="1" customWidth="1"/>
    <col min="10763" max="10763" width="4.42578125" style="52" bestFit="1" customWidth="1"/>
    <col min="10764" max="10764" width="4.28515625" style="52" customWidth="1"/>
    <col min="10765" max="10765" width="6" style="52" customWidth="1"/>
    <col min="10766" max="10766" width="5.7109375" style="52" customWidth="1"/>
    <col min="10767" max="10767" width="4" style="52" customWidth="1"/>
    <col min="10768" max="10769" width="6" style="52" customWidth="1"/>
    <col min="10770" max="10778" width="5.42578125" style="52" customWidth="1"/>
    <col min="10779" max="10779" width="7.7109375" style="52" customWidth="1"/>
    <col min="10780" max="10780" width="28.5703125" style="52" customWidth="1"/>
    <col min="10781" max="10781" width="11.42578125" style="52"/>
    <col min="10782" max="10782" width="15.7109375" style="52" customWidth="1"/>
    <col min="10783" max="11010" width="11.42578125" style="52"/>
    <col min="11011" max="11011" width="36.85546875" style="52" customWidth="1"/>
    <col min="11012" max="11012" width="9.140625" style="52" bestFit="1" customWidth="1"/>
    <col min="11013" max="11013" width="13.140625" style="52" bestFit="1" customWidth="1"/>
    <col min="11014" max="11014" width="15.28515625" style="52" customWidth="1"/>
    <col min="11015" max="11015" width="11" style="52" customWidth="1"/>
    <col min="11016" max="11016" width="8.7109375" style="52" bestFit="1" customWidth="1"/>
    <col min="11017" max="11017" width="7.28515625" style="52" customWidth="1"/>
    <col min="11018" max="11018" width="3.85546875" style="52" bestFit="1" customWidth="1"/>
    <col min="11019" max="11019" width="4.42578125" style="52" bestFit="1" customWidth="1"/>
    <col min="11020" max="11020" width="4.28515625" style="52" customWidth="1"/>
    <col min="11021" max="11021" width="6" style="52" customWidth="1"/>
    <col min="11022" max="11022" width="5.7109375" style="52" customWidth="1"/>
    <col min="11023" max="11023" width="4" style="52" customWidth="1"/>
    <col min="11024" max="11025" width="6" style="52" customWidth="1"/>
    <col min="11026" max="11034" width="5.42578125" style="52" customWidth="1"/>
    <col min="11035" max="11035" width="7.7109375" style="52" customWidth="1"/>
    <col min="11036" max="11036" width="28.5703125" style="52" customWidth="1"/>
    <col min="11037" max="11037" width="11.42578125" style="52"/>
    <col min="11038" max="11038" width="15.7109375" style="52" customWidth="1"/>
    <col min="11039" max="11266" width="11.42578125" style="52"/>
    <col min="11267" max="11267" width="36.85546875" style="52" customWidth="1"/>
    <col min="11268" max="11268" width="9.140625" style="52" bestFit="1" customWidth="1"/>
    <col min="11269" max="11269" width="13.140625" style="52" bestFit="1" customWidth="1"/>
    <col min="11270" max="11270" width="15.28515625" style="52" customWidth="1"/>
    <col min="11271" max="11271" width="11" style="52" customWidth="1"/>
    <col min="11272" max="11272" width="8.7109375" style="52" bestFit="1" customWidth="1"/>
    <col min="11273" max="11273" width="7.28515625" style="52" customWidth="1"/>
    <col min="11274" max="11274" width="3.85546875" style="52" bestFit="1" customWidth="1"/>
    <col min="11275" max="11275" width="4.42578125" style="52" bestFit="1" customWidth="1"/>
    <col min="11276" max="11276" width="4.28515625" style="52" customWidth="1"/>
    <col min="11277" max="11277" width="6" style="52" customWidth="1"/>
    <col min="11278" max="11278" width="5.7109375" style="52" customWidth="1"/>
    <col min="11279" max="11279" width="4" style="52" customWidth="1"/>
    <col min="11280" max="11281" width="6" style="52" customWidth="1"/>
    <col min="11282" max="11290" width="5.42578125" style="52" customWidth="1"/>
    <col min="11291" max="11291" width="7.7109375" style="52" customWidth="1"/>
    <col min="11292" max="11292" width="28.5703125" style="52" customWidth="1"/>
    <col min="11293" max="11293" width="11.42578125" style="52"/>
    <col min="11294" max="11294" width="15.7109375" style="52" customWidth="1"/>
    <col min="11295" max="11522" width="11.42578125" style="52"/>
    <col min="11523" max="11523" width="36.85546875" style="52" customWidth="1"/>
    <col min="11524" max="11524" width="9.140625" style="52" bestFit="1" customWidth="1"/>
    <col min="11525" max="11525" width="13.140625" style="52" bestFit="1" customWidth="1"/>
    <col min="11526" max="11526" width="15.28515625" style="52" customWidth="1"/>
    <col min="11527" max="11527" width="11" style="52" customWidth="1"/>
    <col min="11528" max="11528" width="8.7109375" style="52" bestFit="1" customWidth="1"/>
    <col min="11529" max="11529" width="7.28515625" style="52" customWidth="1"/>
    <col min="11530" max="11530" width="3.85546875" style="52" bestFit="1" customWidth="1"/>
    <col min="11531" max="11531" width="4.42578125" style="52" bestFit="1" customWidth="1"/>
    <col min="11532" max="11532" width="4.28515625" style="52" customWidth="1"/>
    <col min="11533" max="11533" width="6" style="52" customWidth="1"/>
    <col min="11534" max="11534" width="5.7109375" style="52" customWidth="1"/>
    <col min="11535" max="11535" width="4" style="52" customWidth="1"/>
    <col min="11536" max="11537" width="6" style="52" customWidth="1"/>
    <col min="11538" max="11546" width="5.42578125" style="52" customWidth="1"/>
    <col min="11547" max="11547" width="7.7109375" style="52" customWidth="1"/>
    <col min="11548" max="11548" width="28.5703125" style="52" customWidth="1"/>
    <col min="11549" max="11549" width="11.42578125" style="52"/>
    <col min="11550" max="11550" width="15.7109375" style="52" customWidth="1"/>
    <col min="11551" max="11778" width="11.42578125" style="52"/>
    <col min="11779" max="11779" width="36.85546875" style="52" customWidth="1"/>
    <col min="11780" max="11780" width="9.140625" style="52" bestFit="1" customWidth="1"/>
    <col min="11781" max="11781" width="13.140625" style="52" bestFit="1" customWidth="1"/>
    <col min="11782" max="11782" width="15.28515625" style="52" customWidth="1"/>
    <col min="11783" max="11783" width="11" style="52" customWidth="1"/>
    <col min="11784" max="11784" width="8.7109375" style="52" bestFit="1" customWidth="1"/>
    <col min="11785" max="11785" width="7.28515625" style="52" customWidth="1"/>
    <col min="11786" max="11786" width="3.85546875" style="52" bestFit="1" customWidth="1"/>
    <col min="11787" max="11787" width="4.42578125" style="52" bestFit="1" customWidth="1"/>
    <col min="11788" max="11788" width="4.28515625" style="52" customWidth="1"/>
    <col min="11789" max="11789" width="6" style="52" customWidth="1"/>
    <col min="11790" max="11790" width="5.7109375" style="52" customWidth="1"/>
    <col min="11791" max="11791" width="4" style="52" customWidth="1"/>
    <col min="11792" max="11793" width="6" style="52" customWidth="1"/>
    <col min="11794" max="11802" width="5.42578125" style="52" customWidth="1"/>
    <col min="11803" max="11803" width="7.7109375" style="52" customWidth="1"/>
    <col min="11804" max="11804" width="28.5703125" style="52" customWidth="1"/>
    <col min="11805" max="11805" width="11.42578125" style="52"/>
    <col min="11806" max="11806" width="15.7109375" style="52" customWidth="1"/>
    <col min="11807" max="12034" width="11.42578125" style="52"/>
    <col min="12035" max="12035" width="36.85546875" style="52" customWidth="1"/>
    <col min="12036" max="12036" width="9.140625" style="52" bestFit="1" customWidth="1"/>
    <col min="12037" max="12037" width="13.140625" style="52" bestFit="1" customWidth="1"/>
    <col min="12038" max="12038" width="15.28515625" style="52" customWidth="1"/>
    <col min="12039" max="12039" width="11" style="52" customWidth="1"/>
    <col min="12040" max="12040" width="8.7109375" style="52" bestFit="1" customWidth="1"/>
    <col min="12041" max="12041" width="7.28515625" style="52" customWidth="1"/>
    <col min="12042" max="12042" width="3.85546875" style="52" bestFit="1" customWidth="1"/>
    <col min="12043" max="12043" width="4.42578125" style="52" bestFit="1" customWidth="1"/>
    <col min="12044" max="12044" width="4.28515625" style="52" customWidth="1"/>
    <col min="12045" max="12045" width="6" style="52" customWidth="1"/>
    <col min="12046" max="12046" width="5.7109375" style="52" customWidth="1"/>
    <col min="12047" max="12047" width="4" style="52" customWidth="1"/>
    <col min="12048" max="12049" width="6" style="52" customWidth="1"/>
    <col min="12050" max="12058" width="5.42578125" style="52" customWidth="1"/>
    <col min="12059" max="12059" width="7.7109375" style="52" customWidth="1"/>
    <col min="12060" max="12060" width="28.5703125" style="52" customWidth="1"/>
    <col min="12061" max="12061" width="11.42578125" style="52"/>
    <col min="12062" max="12062" width="15.7109375" style="52" customWidth="1"/>
    <col min="12063" max="12290" width="11.42578125" style="52"/>
    <col min="12291" max="12291" width="36.85546875" style="52" customWidth="1"/>
    <col min="12292" max="12292" width="9.140625" style="52" bestFit="1" customWidth="1"/>
    <col min="12293" max="12293" width="13.140625" style="52" bestFit="1" customWidth="1"/>
    <col min="12294" max="12294" width="15.28515625" style="52" customWidth="1"/>
    <col min="12295" max="12295" width="11" style="52" customWidth="1"/>
    <col min="12296" max="12296" width="8.7109375" style="52" bestFit="1" customWidth="1"/>
    <col min="12297" max="12297" width="7.28515625" style="52" customWidth="1"/>
    <col min="12298" max="12298" width="3.85546875" style="52" bestFit="1" customWidth="1"/>
    <col min="12299" max="12299" width="4.42578125" style="52" bestFit="1" customWidth="1"/>
    <col min="12300" max="12300" width="4.28515625" style="52" customWidth="1"/>
    <col min="12301" max="12301" width="6" style="52" customWidth="1"/>
    <col min="12302" max="12302" width="5.7109375" style="52" customWidth="1"/>
    <col min="12303" max="12303" width="4" style="52" customWidth="1"/>
    <col min="12304" max="12305" width="6" style="52" customWidth="1"/>
    <col min="12306" max="12314" width="5.42578125" style="52" customWidth="1"/>
    <col min="12315" max="12315" width="7.7109375" style="52" customWidth="1"/>
    <col min="12316" max="12316" width="28.5703125" style="52" customWidth="1"/>
    <col min="12317" max="12317" width="11.42578125" style="52"/>
    <col min="12318" max="12318" width="15.7109375" style="52" customWidth="1"/>
    <col min="12319" max="12546" width="11.42578125" style="52"/>
    <col min="12547" max="12547" width="36.85546875" style="52" customWidth="1"/>
    <col min="12548" max="12548" width="9.140625" style="52" bestFit="1" customWidth="1"/>
    <col min="12549" max="12549" width="13.140625" style="52" bestFit="1" customWidth="1"/>
    <col min="12550" max="12550" width="15.28515625" style="52" customWidth="1"/>
    <col min="12551" max="12551" width="11" style="52" customWidth="1"/>
    <col min="12552" max="12552" width="8.7109375" style="52" bestFit="1" customWidth="1"/>
    <col min="12553" max="12553" width="7.28515625" style="52" customWidth="1"/>
    <col min="12554" max="12554" width="3.85546875" style="52" bestFit="1" customWidth="1"/>
    <col min="12555" max="12555" width="4.42578125" style="52" bestFit="1" customWidth="1"/>
    <col min="12556" max="12556" width="4.28515625" style="52" customWidth="1"/>
    <col min="12557" max="12557" width="6" style="52" customWidth="1"/>
    <col min="12558" max="12558" width="5.7109375" style="52" customWidth="1"/>
    <col min="12559" max="12559" width="4" style="52" customWidth="1"/>
    <col min="12560" max="12561" width="6" style="52" customWidth="1"/>
    <col min="12562" max="12570" width="5.42578125" style="52" customWidth="1"/>
    <col min="12571" max="12571" width="7.7109375" style="52" customWidth="1"/>
    <col min="12572" max="12572" width="28.5703125" style="52" customWidth="1"/>
    <col min="12573" max="12573" width="11.42578125" style="52"/>
    <col min="12574" max="12574" width="15.7109375" style="52" customWidth="1"/>
    <col min="12575" max="12802" width="11.42578125" style="52"/>
    <col min="12803" max="12803" width="36.85546875" style="52" customWidth="1"/>
    <col min="12804" max="12804" width="9.140625" style="52" bestFit="1" customWidth="1"/>
    <col min="12805" max="12805" width="13.140625" style="52" bestFit="1" customWidth="1"/>
    <col min="12806" max="12806" width="15.28515625" style="52" customWidth="1"/>
    <col min="12807" max="12807" width="11" style="52" customWidth="1"/>
    <col min="12808" max="12808" width="8.7109375" style="52" bestFit="1" customWidth="1"/>
    <col min="12809" max="12809" width="7.28515625" style="52" customWidth="1"/>
    <col min="12810" max="12810" width="3.85546875" style="52" bestFit="1" customWidth="1"/>
    <col min="12811" max="12811" width="4.42578125" style="52" bestFit="1" customWidth="1"/>
    <col min="12812" max="12812" width="4.28515625" style="52" customWidth="1"/>
    <col min="12813" max="12813" width="6" style="52" customWidth="1"/>
    <col min="12814" max="12814" width="5.7109375" style="52" customWidth="1"/>
    <col min="12815" max="12815" width="4" style="52" customWidth="1"/>
    <col min="12816" max="12817" width="6" style="52" customWidth="1"/>
    <col min="12818" max="12826" width="5.42578125" style="52" customWidth="1"/>
    <col min="12827" max="12827" width="7.7109375" style="52" customWidth="1"/>
    <col min="12828" max="12828" width="28.5703125" style="52" customWidth="1"/>
    <col min="12829" max="12829" width="11.42578125" style="52"/>
    <col min="12830" max="12830" width="15.7109375" style="52" customWidth="1"/>
    <col min="12831" max="13058" width="11.42578125" style="52"/>
    <col min="13059" max="13059" width="36.85546875" style="52" customWidth="1"/>
    <col min="13060" max="13060" width="9.140625" style="52" bestFit="1" customWidth="1"/>
    <col min="13061" max="13061" width="13.140625" style="52" bestFit="1" customWidth="1"/>
    <col min="13062" max="13062" width="15.28515625" style="52" customWidth="1"/>
    <col min="13063" max="13063" width="11" style="52" customWidth="1"/>
    <col min="13064" max="13064" width="8.7109375" style="52" bestFit="1" customWidth="1"/>
    <col min="13065" max="13065" width="7.28515625" style="52" customWidth="1"/>
    <col min="13066" max="13066" width="3.85546875" style="52" bestFit="1" customWidth="1"/>
    <col min="13067" max="13067" width="4.42578125" style="52" bestFit="1" customWidth="1"/>
    <col min="13068" max="13068" width="4.28515625" style="52" customWidth="1"/>
    <col min="13069" max="13069" width="6" style="52" customWidth="1"/>
    <col min="13070" max="13070" width="5.7109375" style="52" customWidth="1"/>
    <col min="13071" max="13071" width="4" style="52" customWidth="1"/>
    <col min="13072" max="13073" width="6" style="52" customWidth="1"/>
    <col min="13074" max="13082" width="5.42578125" style="52" customWidth="1"/>
    <col min="13083" max="13083" width="7.7109375" style="52" customWidth="1"/>
    <col min="13084" max="13084" width="28.5703125" style="52" customWidth="1"/>
    <col min="13085" max="13085" width="11.42578125" style="52"/>
    <col min="13086" max="13086" width="15.7109375" style="52" customWidth="1"/>
    <col min="13087" max="13314" width="11.42578125" style="52"/>
    <col min="13315" max="13315" width="36.85546875" style="52" customWidth="1"/>
    <col min="13316" max="13316" width="9.140625" style="52" bestFit="1" customWidth="1"/>
    <col min="13317" max="13317" width="13.140625" style="52" bestFit="1" customWidth="1"/>
    <col min="13318" max="13318" width="15.28515625" style="52" customWidth="1"/>
    <col min="13319" max="13319" width="11" style="52" customWidth="1"/>
    <col min="13320" max="13320" width="8.7109375" style="52" bestFit="1" customWidth="1"/>
    <col min="13321" max="13321" width="7.28515625" style="52" customWidth="1"/>
    <col min="13322" max="13322" width="3.85546875" style="52" bestFit="1" customWidth="1"/>
    <col min="13323" max="13323" width="4.42578125" style="52" bestFit="1" customWidth="1"/>
    <col min="13324" max="13324" width="4.28515625" style="52" customWidth="1"/>
    <col min="13325" max="13325" width="6" style="52" customWidth="1"/>
    <col min="13326" max="13326" width="5.7109375" style="52" customWidth="1"/>
    <col min="13327" max="13327" width="4" style="52" customWidth="1"/>
    <col min="13328" max="13329" width="6" style="52" customWidth="1"/>
    <col min="13330" max="13338" width="5.42578125" style="52" customWidth="1"/>
    <col min="13339" max="13339" width="7.7109375" style="52" customWidth="1"/>
    <col min="13340" max="13340" width="28.5703125" style="52" customWidth="1"/>
    <col min="13341" max="13341" width="11.42578125" style="52"/>
    <col min="13342" max="13342" width="15.7109375" style="52" customWidth="1"/>
    <col min="13343" max="13570" width="11.42578125" style="52"/>
    <col min="13571" max="13571" width="36.85546875" style="52" customWidth="1"/>
    <col min="13572" max="13572" width="9.140625" style="52" bestFit="1" customWidth="1"/>
    <col min="13573" max="13573" width="13.140625" style="52" bestFit="1" customWidth="1"/>
    <col min="13574" max="13574" width="15.28515625" style="52" customWidth="1"/>
    <col min="13575" max="13575" width="11" style="52" customWidth="1"/>
    <col min="13576" max="13576" width="8.7109375" style="52" bestFit="1" customWidth="1"/>
    <col min="13577" max="13577" width="7.28515625" style="52" customWidth="1"/>
    <col min="13578" max="13578" width="3.85546875" style="52" bestFit="1" customWidth="1"/>
    <col min="13579" max="13579" width="4.42578125" style="52" bestFit="1" customWidth="1"/>
    <col min="13580" max="13580" width="4.28515625" style="52" customWidth="1"/>
    <col min="13581" max="13581" width="6" style="52" customWidth="1"/>
    <col min="13582" max="13582" width="5.7109375" style="52" customWidth="1"/>
    <col min="13583" max="13583" width="4" style="52" customWidth="1"/>
    <col min="13584" max="13585" width="6" style="52" customWidth="1"/>
    <col min="13586" max="13594" width="5.42578125" style="52" customWidth="1"/>
    <col min="13595" max="13595" width="7.7109375" style="52" customWidth="1"/>
    <col min="13596" max="13596" width="28.5703125" style="52" customWidth="1"/>
    <col min="13597" max="13597" width="11.42578125" style="52"/>
    <col min="13598" max="13598" width="15.7109375" style="52" customWidth="1"/>
    <col min="13599" max="13826" width="11.42578125" style="52"/>
    <col min="13827" max="13827" width="36.85546875" style="52" customWidth="1"/>
    <col min="13828" max="13828" width="9.140625" style="52" bestFit="1" customWidth="1"/>
    <col min="13829" max="13829" width="13.140625" style="52" bestFit="1" customWidth="1"/>
    <col min="13830" max="13830" width="15.28515625" style="52" customWidth="1"/>
    <col min="13831" max="13831" width="11" style="52" customWidth="1"/>
    <col min="13832" max="13832" width="8.7109375" style="52" bestFit="1" customWidth="1"/>
    <col min="13833" max="13833" width="7.28515625" style="52" customWidth="1"/>
    <col min="13834" max="13834" width="3.85546875" style="52" bestFit="1" customWidth="1"/>
    <col min="13835" max="13835" width="4.42578125" style="52" bestFit="1" customWidth="1"/>
    <col min="13836" max="13836" width="4.28515625" style="52" customWidth="1"/>
    <col min="13837" max="13837" width="6" style="52" customWidth="1"/>
    <col min="13838" max="13838" width="5.7109375" style="52" customWidth="1"/>
    <col min="13839" max="13839" width="4" style="52" customWidth="1"/>
    <col min="13840" max="13841" width="6" style="52" customWidth="1"/>
    <col min="13842" max="13850" width="5.42578125" style="52" customWidth="1"/>
    <col min="13851" max="13851" width="7.7109375" style="52" customWidth="1"/>
    <col min="13852" max="13852" width="28.5703125" style="52" customWidth="1"/>
    <col min="13853" max="13853" width="11.42578125" style="52"/>
    <col min="13854" max="13854" width="15.7109375" style="52" customWidth="1"/>
    <col min="13855" max="14082" width="11.42578125" style="52"/>
    <col min="14083" max="14083" width="36.85546875" style="52" customWidth="1"/>
    <col min="14084" max="14084" width="9.140625" style="52" bestFit="1" customWidth="1"/>
    <col min="14085" max="14085" width="13.140625" style="52" bestFit="1" customWidth="1"/>
    <col min="14086" max="14086" width="15.28515625" style="52" customWidth="1"/>
    <col min="14087" max="14087" width="11" style="52" customWidth="1"/>
    <col min="14088" max="14088" width="8.7109375" style="52" bestFit="1" customWidth="1"/>
    <col min="14089" max="14089" width="7.28515625" style="52" customWidth="1"/>
    <col min="14090" max="14090" width="3.85546875" style="52" bestFit="1" customWidth="1"/>
    <col min="14091" max="14091" width="4.42578125" style="52" bestFit="1" customWidth="1"/>
    <col min="14092" max="14092" width="4.28515625" style="52" customWidth="1"/>
    <col min="14093" max="14093" width="6" style="52" customWidth="1"/>
    <col min="14094" max="14094" width="5.7109375" style="52" customWidth="1"/>
    <col min="14095" max="14095" width="4" style="52" customWidth="1"/>
    <col min="14096" max="14097" width="6" style="52" customWidth="1"/>
    <col min="14098" max="14106" width="5.42578125" style="52" customWidth="1"/>
    <col min="14107" max="14107" width="7.7109375" style="52" customWidth="1"/>
    <col min="14108" max="14108" width="28.5703125" style="52" customWidth="1"/>
    <col min="14109" max="14109" width="11.42578125" style="52"/>
    <col min="14110" max="14110" width="15.7109375" style="52" customWidth="1"/>
    <col min="14111" max="14338" width="11.42578125" style="52"/>
    <col min="14339" max="14339" width="36.85546875" style="52" customWidth="1"/>
    <col min="14340" max="14340" width="9.140625" style="52" bestFit="1" customWidth="1"/>
    <col min="14341" max="14341" width="13.140625" style="52" bestFit="1" customWidth="1"/>
    <col min="14342" max="14342" width="15.28515625" style="52" customWidth="1"/>
    <col min="14343" max="14343" width="11" style="52" customWidth="1"/>
    <col min="14344" max="14344" width="8.7109375" style="52" bestFit="1" customWidth="1"/>
    <col min="14345" max="14345" width="7.28515625" style="52" customWidth="1"/>
    <col min="14346" max="14346" width="3.85546875" style="52" bestFit="1" customWidth="1"/>
    <col min="14347" max="14347" width="4.42578125" style="52" bestFit="1" customWidth="1"/>
    <col min="14348" max="14348" width="4.28515625" style="52" customWidth="1"/>
    <col min="14349" max="14349" width="6" style="52" customWidth="1"/>
    <col min="14350" max="14350" width="5.7109375" style="52" customWidth="1"/>
    <col min="14351" max="14351" width="4" style="52" customWidth="1"/>
    <col min="14352" max="14353" width="6" style="52" customWidth="1"/>
    <col min="14354" max="14362" width="5.42578125" style="52" customWidth="1"/>
    <col min="14363" max="14363" width="7.7109375" style="52" customWidth="1"/>
    <col min="14364" max="14364" width="28.5703125" style="52" customWidth="1"/>
    <col min="14365" max="14365" width="11.42578125" style="52"/>
    <col min="14366" max="14366" width="15.7109375" style="52" customWidth="1"/>
    <col min="14367" max="14594" width="11.42578125" style="52"/>
    <col min="14595" max="14595" width="36.85546875" style="52" customWidth="1"/>
    <col min="14596" max="14596" width="9.140625" style="52" bestFit="1" customWidth="1"/>
    <col min="14597" max="14597" width="13.140625" style="52" bestFit="1" customWidth="1"/>
    <col min="14598" max="14598" width="15.28515625" style="52" customWidth="1"/>
    <col min="14599" max="14599" width="11" style="52" customWidth="1"/>
    <col min="14600" max="14600" width="8.7109375" style="52" bestFit="1" customWidth="1"/>
    <col min="14601" max="14601" width="7.28515625" style="52" customWidth="1"/>
    <col min="14602" max="14602" width="3.85546875" style="52" bestFit="1" customWidth="1"/>
    <col min="14603" max="14603" width="4.42578125" style="52" bestFit="1" customWidth="1"/>
    <col min="14604" max="14604" width="4.28515625" style="52" customWidth="1"/>
    <col min="14605" max="14605" width="6" style="52" customWidth="1"/>
    <col min="14606" max="14606" width="5.7109375" style="52" customWidth="1"/>
    <col min="14607" max="14607" width="4" style="52" customWidth="1"/>
    <col min="14608" max="14609" width="6" style="52" customWidth="1"/>
    <col min="14610" max="14618" width="5.42578125" style="52" customWidth="1"/>
    <col min="14619" max="14619" width="7.7109375" style="52" customWidth="1"/>
    <col min="14620" max="14620" width="28.5703125" style="52" customWidth="1"/>
    <col min="14621" max="14621" width="11.42578125" style="52"/>
    <col min="14622" max="14622" width="15.7109375" style="52" customWidth="1"/>
    <col min="14623" max="14850" width="11.42578125" style="52"/>
    <col min="14851" max="14851" width="36.85546875" style="52" customWidth="1"/>
    <col min="14852" max="14852" width="9.140625" style="52" bestFit="1" customWidth="1"/>
    <col min="14853" max="14853" width="13.140625" style="52" bestFit="1" customWidth="1"/>
    <col min="14854" max="14854" width="15.28515625" style="52" customWidth="1"/>
    <col min="14855" max="14855" width="11" style="52" customWidth="1"/>
    <col min="14856" max="14856" width="8.7109375" style="52" bestFit="1" customWidth="1"/>
    <col min="14857" max="14857" width="7.28515625" style="52" customWidth="1"/>
    <col min="14858" max="14858" width="3.85546875" style="52" bestFit="1" customWidth="1"/>
    <col min="14859" max="14859" width="4.42578125" style="52" bestFit="1" customWidth="1"/>
    <col min="14860" max="14860" width="4.28515625" style="52" customWidth="1"/>
    <col min="14861" max="14861" width="6" style="52" customWidth="1"/>
    <col min="14862" max="14862" width="5.7109375" style="52" customWidth="1"/>
    <col min="14863" max="14863" width="4" style="52" customWidth="1"/>
    <col min="14864" max="14865" width="6" style="52" customWidth="1"/>
    <col min="14866" max="14874" width="5.42578125" style="52" customWidth="1"/>
    <col min="14875" max="14875" width="7.7109375" style="52" customWidth="1"/>
    <col min="14876" max="14876" width="28.5703125" style="52" customWidth="1"/>
    <col min="14877" max="14877" width="11.42578125" style="52"/>
    <col min="14878" max="14878" width="15.7109375" style="52" customWidth="1"/>
    <col min="14879" max="15106" width="11.42578125" style="52"/>
    <col min="15107" max="15107" width="36.85546875" style="52" customWidth="1"/>
    <col min="15108" max="15108" width="9.140625" style="52" bestFit="1" customWidth="1"/>
    <col min="15109" max="15109" width="13.140625" style="52" bestFit="1" customWidth="1"/>
    <col min="15110" max="15110" width="15.28515625" style="52" customWidth="1"/>
    <col min="15111" max="15111" width="11" style="52" customWidth="1"/>
    <col min="15112" max="15112" width="8.7109375" style="52" bestFit="1" customWidth="1"/>
    <col min="15113" max="15113" width="7.28515625" style="52" customWidth="1"/>
    <col min="15114" max="15114" width="3.85546875" style="52" bestFit="1" customWidth="1"/>
    <col min="15115" max="15115" width="4.42578125" style="52" bestFit="1" customWidth="1"/>
    <col min="15116" max="15116" width="4.28515625" style="52" customWidth="1"/>
    <col min="15117" max="15117" width="6" style="52" customWidth="1"/>
    <col min="15118" max="15118" width="5.7109375" style="52" customWidth="1"/>
    <col min="15119" max="15119" width="4" style="52" customWidth="1"/>
    <col min="15120" max="15121" width="6" style="52" customWidth="1"/>
    <col min="15122" max="15130" width="5.42578125" style="52" customWidth="1"/>
    <col min="15131" max="15131" width="7.7109375" style="52" customWidth="1"/>
    <col min="15132" max="15132" width="28.5703125" style="52" customWidth="1"/>
    <col min="15133" max="15133" width="11.42578125" style="52"/>
    <col min="15134" max="15134" width="15.7109375" style="52" customWidth="1"/>
    <col min="15135" max="15362" width="11.42578125" style="52"/>
    <col min="15363" max="15363" width="36.85546875" style="52" customWidth="1"/>
    <col min="15364" max="15364" width="9.140625" style="52" bestFit="1" customWidth="1"/>
    <col min="15365" max="15365" width="13.140625" style="52" bestFit="1" customWidth="1"/>
    <col min="15366" max="15366" width="15.28515625" style="52" customWidth="1"/>
    <col min="15367" max="15367" width="11" style="52" customWidth="1"/>
    <col min="15368" max="15368" width="8.7109375" style="52" bestFit="1" customWidth="1"/>
    <col min="15369" max="15369" width="7.28515625" style="52" customWidth="1"/>
    <col min="15370" max="15370" width="3.85546875" style="52" bestFit="1" customWidth="1"/>
    <col min="15371" max="15371" width="4.42578125" style="52" bestFit="1" customWidth="1"/>
    <col min="15372" max="15372" width="4.28515625" style="52" customWidth="1"/>
    <col min="15373" max="15373" width="6" style="52" customWidth="1"/>
    <col min="15374" max="15374" width="5.7109375" style="52" customWidth="1"/>
    <col min="15375" max="15375" width="4" style="52" customWidth="1"/>
    <col min="15376" max="15377" width="6" style="52" customWidth="1"/>
    <col min="15378" max="15386" width="5.42578125" style="52" customWidth="1"/>
    <col min="15387" max="15387" width="7.7109375" style="52" customWidth="1"/>
    <col min="15388" max="15388" width="28.5703125" style="52" customWidth="1"/>
    <col min="15389" max="15389" width="11.42578125" style="52"/>
    <col min="15390" max="15390" width="15.7109375" style="52" customWidth="1"/>
    <col min="15391" max="15618" width="11.42578125" style="52"/>
    <col min="15619" max="15619" width="36.85546875" style="52" customWidth="1"/>
    <col min="15620" max="15620" width="9.140625" style="52" bestFit="1" customWidth="1"/>
    <col min="15621" max="15621" width="13.140625" style="52" bestFit="1" customWidth="1"/>
    <col min="15622" max="15622" width="15.28515625" style="52" customWidth="1"/>
    <col min="15623" max="15623" width="11" style="52" customWidth="1"/>
    <col min="15624" max="15624" width="8.7109375" style="52" bestFit="1" customWidth="1"/>
    <col min="15625" max="15625" width="7.28515625" style="52" customWidth="1"/>
    <col min="15626" max="15626" width="3.85546875" style="52" bestFit="1" customWidth="1"/>
    <col min="15627" max="15627" width="4.42578125" style="52" bestFit="1" customWidth="1"/>
    <col min="15628" max="15628" width="4.28515625" style="52" customWidth="1"/>
    <col min="15629" max="15629" width="6" style="52" customWidth="1"/>
    <col min="15630" max="15630" width="5.7109375" style="52" customWidth="1"/>
    <col min="15631" max="15631" width="4" style="52" customWidth="1"/>
    <col min="15632" max="15633" width="6" style="52" customWidth="1"/>
    <col min="15634" max="15642" width="5.42578125" style="52" customWidth="1"/>
    <col min="15643" max="15643" width="7.7109375" style="52" customWidth="1"/>
    <col min="15644" max="15644" width="28.5703125" style="52" customWidth="1"/>
    <col min="15645" max="15645" width="11.42578125" style="52"/>
    <col min="15646" max="15646" width="15.7109375" style="52" customWidth="1"/>
    <col min="15647" max="15874" width="11.42578125" style="52"/>
    <col min="15875" max="15875" width="36.85546875" style="52" customWidth="1"/>
    <col min="15876" max="15876" width="9.140625" style="52" bestFit="1" customWidth="1"/>
    <col min="15877" max="15877" width="13.140625" style="52" bestFit="1" customWidth="1"/>
    <col min="15878" max="15878" width="15.28515625" style="52" customWidth="1"/>
    <col min="15879" max="15879" width="11" style="52" customWidth="1"/>
    <col min="15880" max="15880" width="8.7109375" style="52" bestFit="1" customWidth="1"/>
    <col min="15881" max="15881" width="7.28515625" style="52" customWidth="1"/>
    <col min="15882" max="15882" width="3.85546875" style="52" bestFit="1" customWidth="1"/>
    <col min="15883" max="15883" width="4.42578125" style="52" bestFit="1" customWidth="1"/>
    <col min="15884" max="15884" width="4.28515625" style="52" customWidth="1"/>
    <col min="15885" max="15885" width="6" style="52" customWidth="1"/>
    <col min="15886" max="15886" width="5.7109375" style="52" customWidth="1"/>
    <col min="15887" max="15887" width="4" style="52" customWidth="1"/>
    <col min="15888" max="15889" width="6" style="52" customWidth="1"/>
    <col min="15890" max="15898" width="5.42578125" style="52" customWidth="1"/>
    <col min="15899" max="15899" width="7.7109375" style="52" customWidth="1"/>
    <col min="15900" max="15900" width="28.5703125" style="52" customWidth="1"/>
    <col min="15901" max="15901" width="11.42578125" style="52"/>
    <col min="15902" max="15902" width="15.7109375" style="52" customWidth="1"/>
    <col min="15903" max="16130" width="11.42578125" style="52"/>
    <col min="16131" max="16131" width="36.85546875" style="52" customWidth="1"/>
    <col min="16132" max="16132" width="9.140625" style="52" bestFit="1" customWidth="1"/>
    <col min="16133" max="16133" width="13.140625" style="52" bestFit="1" customWidth="1"/>
    <col min="16134" max="16134" width="15.28515625" style="52" customWidth="1"/>
    <col min="16135" max="16135" width="11" style="52" customWidth="1"/>
    <col min="16136" max="16136" width="8.7109375" style="52" bestFit="1" customWidth="1"/>
    <col min="16137" max="16137" width="7.28515625" style="52" customWidth="1"/>
    <col min="16138" max="16138" width="3.85546875" style="52" bestFit="1" customWidth="1"/>
    <col min="16139" max="16139" width="4.42578125" style="52" bestFit="1" customWidth="1"/>
    <col min="16140" max="16140" width="4.28515625" style="52" customWidth="1"/>
    <col min="16141" max="16141" width="6" style="52" customWidth="1"/>
    <col min="16142" max="16142" width="5.7109375" style="52" customWidth="1"/>
    <col min="16143" max="16143" width="4" style="52" customWidth="1"/>
    <col min="16144" max="16145" width="6" style="52" customWidth="1"/>
    <col min="16146" max="16154" width="5.42578125" style="52" customWidth="1"/>
    <col min="16155" max="16155" width="7.7109375" style="52" customWidth="1"/>
    <col min="16156" max="16156" width="28.5703125" style="52" customWidth="1"/>
    <col min="16157" max="16157" width="11.42578125" style="52"/>
    <col min="16158" max="16158" width="15.7109375" style="52" customWidth="1"/>
    <col min="16159" max="16384" width="11.42578125" style="52"/>
  </cols>
  <sheetData>
    <row r="2" spans="1:33" x14ac:dyDescent="0.2">
      <c r="R2" s="52"/>
      <c r="S2" s="52"/>
      <c r="T2" s="52"/>
      <c r="U2" s="52"/>
      <c r="V2" s="52"/>
      <c r="W2" s="52"/>
      <c r="X2" s="52"/>
    </row>
    <row r="3" spans="1:33" x14ac:dyDescent="0.2">
      <c r="B3" s="54" t="s">
        <v>218</v>
      </c>
      <c r="C3" s="54"/>
      <c r="E3" s="54"/>
      <c r="F3" s="54"/>
      <c r="G3" s="54"/>
      <c r="H3" s="54"/>
      <c r="I3" s="54"/>
      <c r="J3" s="54"/>
      <c r="K3" s="54"/>
      <c r="R3" s="52"/>
      <c r="S3" s="52"/>
      <c r="T3" s="52"/>
      <c r="U3" s="52"/>
      <c r="V3" s="52"/>
      <c r="W3" s="52"/>
      <c r="X3" s="52"/>
    </row>
    <row r="5" spans="1:33" x14ac:dyDescent="0.2">
      <c r="Q5" s="55"/>
    </row>
    <row r="6" spans="1:33" ht="22.5" customHeight="1" x14ac:dyDescent="0.2">
      <c r="B6" s="122"/>
      <c r="C6" s="122"/>
      <c r="D6" s="122"/>
      <c r="E6" s="122"/>
      <c r="F6" s="122"/>
      <c r="G6" s="122"/>
      <c r="H6" s="494" t="s">
        <v>219</v>
      </c>
      <c r="I6" s="494"/>
      <c r="J6" s="494"/>
      <c r="K6" s="495" t="s">
        <v>220</v>
      </c>
      <c r="L6" s="495"/>
      <c r="M6" s="495"/>
      <c r="N6" s="496" t="s">
        <v>221</v>
      </c>
      <c r="O6" s="496"/>
      <c r="P6" s="496"/>
      <c r="Q6" s="123"/>
      <c r="R6" s="493" t="s">
        <v>222</v>
      </c>
      <c r="S6" s="493"/>
      <c r="T6" s="493"/>
      <c r="U6" s="497" t="s">
        <v>223</v>
      </c>
      <c r="V6" s="497"/>
      <c r="W6" s="497"/>
      <c r="X6" s="493" t="s">
        <v>224</v>
      </c>
      <c r="Y6" s="493"/>
      <c r="Z6" s="493"/>
      <c r="AA6" s="122"/>
      <c r="AB6" s="124" t="s">
        <v>225</v>
      </c>
      <c r="AC6" s="124" t="s">
        <v>226</v>
      </c>
      <c r="AD6" s="125" t="s">
        <v>227</v>
      </c>
      <c r="AE6" s="124" t="s">
        <v>228</v>
      </c>
      <c r="AF6" s="126" t="s">
        <v>229</v>
      </c>
      <c r="AG6" s="124" t="s">
        <v>230</v>
      </c>
    </row>
    <row r="7" spans="1:33" ht="50.25" customHeight="1" x14ac:dyDescent="0.2">
      <c r="A7" s="53"/>
      <c r="B7" s="127" t="s">
        <v>231</v>
      </c>
      <c r="C7" s="127" t="s">
        <v>257</v>
      </c>
      <c r="D7" s="127" t="s">
        <v>258</v>
      </c>
      <c r="E7" s="127" t="s">
        <v>16</v>
      </c>
      <c r="F7" s="127" t="s">
        <v>15</v>
      </c>
      <c r="G7" s="127" t="s">
        <v>0</v>
      </c>
      <c r="H7" s="78" t="s">
        <v>232</v>
      </c>
      <c r="I7" s="78" t="s">
        <v>233</v>
      </c>
      <c r="J7" s="78" t="s">
        <v>234</v>
      </c>
      <c r="K7" s="79" t="s">
        <v>232</v>
      </c>
      <c r="L7" s="79" t="s">
        <v>233</v>
      </c>
      <c r="M7" s="79" t="s">
        <v>234</v>
      </c>
      <c r="N7" s="80" t="s">
        <v>232</v>
      </c>
      <c r="O7" s="80" t="s">
        <v>233</v>
      </c>
      <c r="P7" s="80" t="s">
        <v>234</v>
      </c>
      <c r="Q7" s="123"/>
      <c r="R7" s="79" t="s">
        <v>232</v>
      </c>
      <c r="S7" s="79" t="s">
        <v>233</v>
      </c>
      <c r="T7" s="79" t="s">
        <v>234</v>
      </c>
      <c r="U7" s="80" t="s">
        <v>232</v>
      </c>
      <c r="V7" s="80" t="s">
        <v>233</v>
      </c>
      <c r="W7" s="80" t="s">
        <v>234</v>
      </c>
      <c r="X7" s="79" t="s">
        <v>232</v>
      </c>
      <c r="Y7" s="79" t="s">
        <v>233</v>
      </c>
      <c r="Z7" s="79" t="s">
        <v>234</v>
      </c>
      <c r="AA7" s="122"/>
      <c r="AB7" s="498" t="s">
        <v>259</v>
      </c>
      <c r="AC7" s="128" t="s">
        <v>127</v>
      </c>
      <c r="AD7" s="129"/>
      <c r="AE7" s="128"/>
      <c r="AF7" s="128"/>
      <c r="AG7" s="128"/>
    </row>
    <row r="8" spans="1:33" ht="51.75" customHeight="1" x14ac:dyDescent="0.2">
      <c r="A8" s="53"/>
      <c r="B8" s="130" t="s">
        <v>124</v>
      </c>
      <c r="C8" s="50">
        <v>3</v>
      </c>
      <c r="D8" s="132">
        <v>2</v>
      </c>
      <c r="E8" s="133"/>
      <c r="F8" s="133"/>
      <c r="G8" s="133"/>
      <c r="H8" s="134"/>
      <c r="I8" s="134"/>
      <c r="J8" s="134"/>
      <c r="K8" s="135"/>
      <c r="L8" s="135"/>
      <c r="M8" s="135"/>
      <c r="N8" s="136"/>
      <c r="O8" s="136"/>
      <c r="P8" s="136"/>
      <c r="Q8" s="137"/>
      <c r="R8" s="133"/>
      <c r="S8" s="133"/>
      <c r="T8" s="133"/>
      <c r="U8" s="138"/>
      <c r="V8" s="138"/>
      <c r="W8" s="138"/>
      <c r="X8" s="133"/>
      <c r="Y8" s="133"/>
      <c r="Z8" s="133"/>
      <c r="AA8" s="122"/>
      <c r="AB8" s="498"/>
      <c r="AC8" s="128" t="s">
        <v>99</v>
      </c>
      <c r="AD8" s="129"/>
      <c r="AE8" s="128"/>
      <c r="AF8" s="128"/>
      <c r="AG8" s="128"/>
    </row>
    <row r="9" spans="1:33" ht="51.75" customHeight="1" x14ac:dyDescent="0.2">
      <c r="A9" s="53"/>
      <c r="B9" s="130" t="s">
        <v>206</v>
      </c>
      <c r="C9" s="50">
        <v>6</v>
      </c>
      <c r="D9" s="132"/>
      <c r="E9" s="133"/>
      <c r="F9" s="133"/>
      <c r="G9" s="133"/>
      <c r="H9" s="134"/>
      <c r="I9" s="134"/>
      <c r="J9" s="134"/>
      <c r="K9" s="135"/>
      <c r="L9" s="133"/>
      <c r="M9" s="133"/>
      <c r="N9" s="138"/>
      <c r="O9" s="138"/>
      <c r="P9" s="138"/>
      <c r="Q9" s="139"/>
      <c r="R9" s="133"/>
      <c r="S9" s="133"/>
      <c r="T9" s="133"/>
      <c r="U9" s="138"/>
      <c r="V9" s="138"/>
      <c r="W9" s="138"/>
      <c r="X9" s="133"/>
      <c r="Y9" s="133"/>
      <c r="Z9" s="133"/>
      <c r="AA9" s="122"/>
      <c r="AB9" s="498"/>
      <c r="AC9" s="128" t="s">
        <v>118</v>
      </c>
      <c r="AD9" s="129"/>
      <c r="AE9" s="128"/>
      <c r="AF9" s="128"/>
      <c r="AG9" s="128"/>
    </row>
    <row r="10" spans="1:33" ht="51.75" customHeight="1" x14ac:dyDescent="0.2">
      <c r="A10" s="53">
        <v>2</v>
      </c>
      <c r="B10" s="130" t="s">
        <v>208</v>
      </c>
      <c r="C10" s="50">
        <v>11</v>
      </c>
      <c r="D10" s="132"/>
      <c r="E10" s="133"/>
      <c r="F10" s="133"/>
      <c r="G10" s="133"/>
      <c r="H10" s="140"/>
      <c r="I10" s="140"/>
      <c r="J10" s="140"/>
      <c r="K10" s="133"/>
      <c r="L10" s="133"/>
      <c r="M10" s="133"/>
      <c r="N10" s="138"/>
      <c r="O10" s="138"/>
      <c r="P10" s="138"/>
      <c r="Q10" s="139"/>
      <c r="R10" s="133"/>
      <c r="S10" s="133"/>
      <c r="T10" s="133"/>
      <c r="U10" s="138"/>
      <c r="V10" s="138"/>
      <c r="W10" s="138"/>
      <c r="X10" s="133"/>
      <c r="Y10" s="133"/>
      <c r="Z10" s="133"/>
      <c r="AA10" s="122"/>
      <c r="AB10" s="498"/>
      <c r="AC10" s="128" t="s">
        <v>119</v>
      </c>
      <c r="AD10" s="129"/>
      <c r="AE10" s="128"/>
      <c r="AF10" s="128"/>
      <c r="AG10" s="128"/>
    </row>
    <row r="11" spans="1:33" ht="51.75" customHeight="1" x14ac:dyDescent="0.2">
      <c r="A11" s="53">
        <v>2</v>
      </c>
      <c r="B11" s="130" t="s">
        <v>209</v>
      </c>
      <c r="C11" s="50">
        <v>5</v>
      </c>
      <c r="D11" s="132"/>
      <c r="E11" s="133"/>
      <c r="F11" s="133"/>
      <c r="G11" s="133"/>
      <c r="H11" s="140"/>
      <c r="I11" s="140"/>
      <c r="J11" s="140"/>
      <c r="K11" s="133"/>
      <c r="L11" s="133"/>
      <c r="M11" s="133"/>
      <c r="N11" s="138"/>
      <c r="O11" s="138"/>
      <c r="P11" s="138"/>
      <c r="Q11" s="139"/>
      <c r="R11" s="133"/>
      <c r="S11" s="133"/>
      <c r="T11" s="133"/>
      <c r="U11" s="138"/>
      <c r="V11" s="138"/>
      <c r="W11" s="138"/>
      <c r="X11" s="133"/>
      <c r="Y11" s="133"/>
      <c r="Z11" s="133"/>
      <c r="AA11" s="122"/>
      <c r="AB11" s="498"/>
      <c r="AC11" s="128" t="s">
        <v>143</v>
      </c>
      <c r="AD11" s="129"/>
      <c r="AE11" s="128"/>
      <c r="AF11" s="128"/>
      <c r="AG11" s="128"/>
    </row>
    <row r="12" spans="1:33" ht="51.75" customHeight="1" x14ac:dyDescent="0.2">
      <c r="A12" s="53">
        <v>1</v>
      </c>
      <c r="B12" s="130" t="s">
        <v>210</v>
      </c>
      <c r="C12" s="50">
        <v>9</v>
      </c>
      <c r="D12" s="132"/>
      <c r="E12" s="133"/>
      <c r="F12" s="133"/>
      <c r="G12" s="133"/>
      <c r="H12" s="140"/>
      <c r="I12" s="140"/>
      <c r="J12" s="140"/>
      <c r="K12" s="133"/>
      <c r="L12" s="133"/>
      <c r="M12" s="133"/>
      <c r="N12" s="138"/>
      <c r="O12" s="138"/>
      <c r="P12" s="138"/>
      <c r="Q12" s="139"/>
      <c r="R12" s="133"/>
      <c r="S12" s="133"/>
      <c r="T12" s="133"/>
      <c r="U12" s="138"/>
      <c r="V12" s="138"/>
      <c r="W12" s="138"/>
      <c r="X12" s="133"/>
      <c r="Y12" s="133"/>
      <c r="Z12" s="133"/>
      <c r="AA12" s="122"/>
      <c r="AB12" s="498"/>
      <c r="AC12" s="128" t="s">
        <v>235</v>
      </c>
      <c r="AD12" s="129"/>
      <c r="AE12" s="128"/>
      <c r="AF12" s="128"/>
      <c r="AG12" s="128"/>
    </row>
    <row r="13" spans="1:33" ht="51.75" customHeight="1" x14ac:dyDescent="0.2">
      <c r="A13" s="53"/>
      <c r="B13" s="130" t="s">
        <v>211</v>
      </c>
      <c r="C13" s="50">
        <v>12</v>
      </c>
      <c r="D13" s="132"/>
      <c r="E13" s="133"/>
      <c r="F13" s="133"/>
      <c r="G13" s="133"/>
      <c r="H13" s="140"/>
      <c r="I13" s="140"/>
      <c r="J13" s="140"/>
      <c r="K13" s="133"/>
      <c r="L13" s="133"/>
      <c r="M13" s="133"/>
      <c r="N13" s="138"/>
      <c r="O13" s="138"/>
      <c r="P13" s="138"/>
      <c r="Q13" s="139"/>
      <c r="R13" s="133"/>
      <c r="S13" s="133"/>
      <c r="T13" s="133"/>
      <c r="U13" s="138"/>
      <c r="V13" s="138"/>
      <c r="W13" s="138"/>
      <c r="X13" s="133"/>
      <c r="Y13" s="133"/>
      <c r="Z13" s="133"/>
      <c r="AA13" s="122"/>
      <c r="AB13" s="498"/>
      <c r="AC13" s="128">
        <v>1.7</v>
      </c>
      <c r="AD13" s="129"/>
      <c r="AE13" s="128"/>
      <c r="AF13" s="141"/>
      <c r="AG13" s="128"/>
    </row>
    <row r="14" spans="1:33" ht="51.75" customHeight="1" x14ac:dyDescent="0.2">
      <c r="A14" s="53"/>
      <c r="B14" s="130" t="s">
        <v>236</v>
      </c>
      <c r="C14" s="50">
        <v>2</v>
      </c>
      <c r="D14" s="132"/>
      <c r="E14" s="133"/>
      <c r="F14" s="133"/>
      <c r="G14" s="133"/>
      <c r="H14" s="140"/>
      <c r="I14" s="140"/>
      <c r="J14" s="140"/>
      <c r="K14" s="133"/>
      <c r="L14" s="133"/>
      <c r="M14" s="133"/>
      <c r="N14" s="138"/>
      <c r="O14" s="138"/>
      <c r="P14" s="138"/>
      <c r="Q14" s="139"/>
      <c r="R14" s="133"/>
      <c r="S14" s="133"/>
      <c r="T14" s="133"/>
      <c r="U14" s="138"/>
      <c r="V14" s="138"/>
      <c r="W14" s="138"/>
      <c r="X14" s="133"/>
      <c r="Y14" s="133"/>
      <c r="Z14" s="133"/>
      <c r="AA14" s="122"/>
      <c r="AB14" s="498"/>
      <c r="AC14" s="128" t="s">
        <v>237</v>
      </c>
      <c r="AD14" s="142"/>
      <c r="AE14" s="128"/>
      <c r="AF14" s="129"/>
      <c r="AG14" s="128"/>
    </row>
    <row r="15" spans="1:33" ht="51.75" customHeight="1" x14ac:dyDescent="0.2">
      <c r="A15" s="53"/>
      <c r="B15" s="130" t="s">
        <v>212</v>
      </c>
      <c r="C15" s="50">
        <v>7</v>
      </c>
      <c r="D15" s="132"/>
      <c r="E15" s="133"/>
      <c r="F15" s="133"/>
      <c r="G15" s="133"/>
      <c r="H15" s="140"/>
      <c r="I15" s="140"/>
      <c r="J15" s="140"/>
      <c r="K15" s="133"/>
      <c r="L15" s="133"/>
      <c r="M15" s="133"/>
      <c r="N15" s="138"/>
      <c r="O15" s="138"/>
      <c r="P15" s="138"/>
      <c r="Q15" s="139"/>
      <c r="R15" s="133"/>
      <c r="S15" s="133"/>
      <c r="T15" s="133"/>
      <c r="U15" s="138"/>
      <c r="V15" s="138"/>
      <c r="W15" s="138"/>
      <c r="X15" s="133"/>
      <c r="Y15" s="133"/>
      <c r="Z15" s="133"/>
      <c r="AA15" s="122"/>
      <c r="AB15" s="143" t="s">
        <v>238</v>
      </c>
      <c r="AC15" s="144"/>
      <c r="AD15" s="144">
        <f>SUM(AD7:AD14)</f>
        <v>0</v>
      </c>
      <c r="AE15" s="144">
        <f>SUM(AE7:AE14)</f>
        <v>0</v>
      </c>
      <c r="AF15" s="144">
        <f>SUM(AF7:AF14)</f>
        <v>0</v>
      </c>
      <c r="AG15" s="144">
        <f>SUM(AD15:AF15)</f>
        <v>0</v>
      </c>
    </row>
    <row r="16" spans="1:33" ht="51.75" customHeight="1" x14ac:dyDescent="0.2">
      <c r="A16" s="53">
        <v>2</v>
      </c>
      <c r="B16" s="130" t="s">
        <v>244</v>
      </c>
      <c r="C16" s="50">
        <v>11</v>
      </c>
      <c r="D16" s="132"/>
      <c r="E16" s="133"/>
      <c r="F16" s="133"/>
      <c r="G16" s="133"/>
      <c r="H16" s="140"/>
      <c r="I16" s="140"/>
      <c r="J16" s="140"/>
      <c r="K16" s="133"/>
      <c r="L16" s="133"/>
      <c r="M16" s="133"/>
      <c r="N16" s="138"/>
      <c r="O16" s="138"/>
      <c r="P16" s="138"/>
      <c r="Q16" s="139"/>
      <c r="R16" s="133"/>
      <c r="S16" s="133"/>
      <c r="T16" s="133"/>
      <c r="U16" s="138"/>
      <c r="V16" s="138"/>
      <c r="W16" s="138"/>
      <c r="X16" s="133"/>
      <c r="Y16" s="133"/>
      <c r="Z16" s="133"/>
      <c r="AA16" s="122"/>
      <c r="AB16" s="498" t="s">
        <v>239</v>
      </c>
      <c r="AC16" s="141" t="s">
        <v>73</v>
      </c>
      <c r="AD16" s="129"/>
      <c r="AE16" s="128"/>
      <c r="AF16" s="128"/>
      <c r="AG16" s="128"/>
    </row>
    <row r="17" spans="1:33" s="62" customFormat="1" ht="51.75" customHeight="1" x14ac:dyDescent="0.2">
      <c r="A17" s="61"/>
      <c r="B17" s="145" t="s">
        <v>214</v>
      </c>
      <c r="C17" s="50">
        <v>4</v>
      </c>
      <c r="D17" s="132"/>
      <c r="E17" s="133"/>
      <c r="F17" s="133"/>
      <c r="G17" s="133"/>
      <c r="H17" s="140"/>
      <c r="I17" s="140"/>
      <c r="J17" s="140"/>
      <c r="K17" s="133"/>
      <c r="L17" s="133"/>
      <c r="M17" s="133"/>
      <c r="N17" s="140"/>
      <c r="O17" s="140"/>
      <c r="P17" s="140"/>
      <c r="Q17" s="139"/>
      <c r="R17" s="133"/>
      <c r="S17" s="133"/>
      <c r="T17" s="133"/>
      <c r="U17" s="140"/>
      <c r="V17" s="140"/>
      <c r="W17" s="140"/>
      <c r="X17" s="133"/>
      <c r="Y17" s="133"/>
      <c r="Z17" s="133"/>
      <c r="AA17" s="146"/>
      <c r="AB17" s="498"/>
      <c r="AC17" s="141" t="s">
        <v>75</v>
      </c>
      <c r="AD17" s="141"/>
      <c r="AE17" s="141"/>
      <c r="AF17" s="141"/>
      <c r="AG17" s="141"/>
    </row>
    <row r="18" spans="1:33" s="62" customFormat="1" ht="51.75" customHeight="1" x14ac:dyDescent="0.2">
      <c r="A18" s="61"/>
      <c r="B18" s="145" t="s">
        <v>215</v>
      </c>
      <c r="C18" s="50">
        <v>5</v>
      </c>
      <c r="D18" s="132"/>
      <c r="E18" s="133"/>
      <c r="F18" s="133"/>
      <c r="G18" s="133"/>
      <c r="H18" s="140"/>
      <c r="I18" s="140"/>
      <c r="J18" s="140"/>
      <c r="K18" s="133"/>
      <c r="L18" s="133"/>
      <c r="M18" s="133"/>
      <c r="N18" s="140"/>
      <c r="O18" s="140"/>
      <c r="P18" s="140"/>
      <c r="Q18" s="139"/>
      <c r="R18" s="133"/>
      <c r="S18" s="133"/>
      <c r="T18" s="133"/>
      <c r="U18" s="140"/>
      <c r="V18" s="140"/>
      <c r="W18" s="140"/>
      <c r="X18" s="133"/>
      <c r="Y18" s="133"/>
      <c r="Z18" s="133"/>
      <c r="AA18" s="146"/>
      <c r="AB18" s="498"/>
      <c r="AC18" s="141" t="s">
        <v>69</v>
      </c>
      <c r="AD18" s="141"/>
      <c r="AE18" s="141"/>
      <c r="AF18" s="141"/>
      <c r="AG18" s="141"/>
    </row>
    <row r="19" spans="1:33" s="62" customFormat="1" ht="51.75" customHeight="1" x14ac:dyDescent="0.2">
      <c r="A19" s="61"/>
      <c r="B19" s="130" t="s">
        <v>245</v>
      </c>
      <c r="C19" s="131"/>
      <c r="D19" s="132"/>
      <c r="E19" s="133"/>
      <c r="F19" s="133"/>
      <c r="G19" s="133"/>
      <c r="H19" s="140"/>
      <c r="I19" s="140"/>
      <c r="J19" s="140"/>
      <c r="K19" s="133"/>
      <c r="L19" s="133"/>
      <c r="M19" s="133"/>
      <c r="N19" s="140"/>
      <c r="O19" s="140"/>
      <c r="P19" s="140"/>
      <c r="Q19" s="139"/>
      <c r="R19" s="133"/>
      <c r="S19" s="133"/>
      <c r="T19" s="133"/>
      <c r="U19" s="140"/>
      <c r="V19" s="140"/>
      <c r="W19" s="140"/>
      <c r="X19" s="133"/>
      <c r="Y19" s="133"/>
      <c r="Z19" s="133"/>
      <c r="AA19" s="146"/>
      <c r="AB19" s="498"/>
      <c r="AC19" s="141" t="s">
        <v>79</v>
      </c>
      <c r="AD19" s="141"/>
      <c r="AE19" s="141"/>
      <c r="AF19" s="141"/>
      <c r="AG19" s="141"/>
    </row>
    <row r="20" spans="1:33" ht="51.75" customHeight="1" x14ac:dyDescent="0.2">
      <c r="A20" s="53">
        <v>1</v>
      </c>
      <c r="B20" s="130" t="s">
        <v>153</v>
      </c>
      <c r="C20" s="131"/>
      <c r="D20" s="132"/>
      <c r="E20" s="133"/>
      <c r="F20" s="133"/>
      <c r="G20" s="133"/>
      <c r="H20" s="140"/>
      <c r="I20" s="140"/>
      <c r="J20" s="140"/>
      <c r="K20" s="133"/>
      <c r="L20" s="133"/>
      <c r="M20" s="133"/>
      <c r="N20" s="138"/>
      <c r="O20" s="138"/>
      <c r="P20" s="138"/>
      <c r="Q20" s="139"/>
      <c r="R20" s="133"/>
      <c r="S20" s="133"/>
      <c r="T20" s="133"/>
      <c r="U20" s="138"/>
      <c r="V20" s="138"/>
      <c r="W20" s="138"/>
      <c r="X20" s="133"/>
      <c r="Y20" s="133"/>
      <c r="Z20" s="133"/>
      <c r="AA20" s="122"/>
      <c r="AB20" s="143" t="s">
        <v>238</v>
      </c>
      <c r="AC20" s="144"/>
      <c r="AD20" s="144">
        <f>SUM(AD16:AD19)</f>
        <v>0</v>
      </c>
      <c r="AE20" s="144">
        <f>SUM(AE16:AE19)</f>
        <v>0</v>
      </c>
      <c r="AF20" s="144">
        <f>SUM(AF16:AF19)</f>
        <v>0</v>
      </c>
      <c r="AG20" s="144">
        <f>SUM(AD20:AF20)</f>
        <v>0</v>
      </c>
    </row>
    <row r="21" spans="1:33" ht="51.75" customHeight="1" x14ac:dyDescent="0.25">
      <c r="A21" s="53"/>
      <c r="B21" s="147" t="s">
        <v>217</v>
      </c>
      <c r="C21" s="148"/>
      <c r="D21" s="149">
        <f t="shared" ref="D21:P21" ca="1" si="0">SUM(D8:D21)</f>
        <v>0</v>
      </c>
      <c r="E21" s="150">
        <f t="shared" ca="1" si="0"/>
        <v>0</v>
      </c>
      <c r="F21" s="150">
        <f t="shared" ca="1" si="0"/>
        <v>0</v>
      </c>
      <c r="G21" s="150">
        <f t="shared" ca="1" si="0"/>
        <v>0</v>
      </c>
      <c r="H21" s="151">
        <f t="shared" ca="1" si="0"/>
        <v>0</v>
      </c>
      <c r="I21" s="151">
        <f t="shared" ca="1" si="0"/>
        <v>0</v>
      </c>
      <c r="J21" s="151">
        <f t="shared" ca="1" si="0"/>
        <v>0</v>
      </c>
      <c r="K21" s="150">
        <f t="shared" ca="1" si="0"/>
        <v>0</v>
      </c>
      <c r="L21" s="150">
        <f t="shared" ca="1" si="0"/>
        <v>0</v>
      </c>
      <c r="M21" s="150">
        <f t="shared" ca="1" si="0"/>
        <v>0</v>
      </c>
      <c r="N21" s="152">
        <f t="shared" ca="1" si="0"/>
        <v>0</v>
      </c>
      <c r="O21" s="152">
        <f t="shared" ca="1" si="0"/>
        <v>0</v>
      </c>
      <c r="P21" s="152">
        <f t="shared" ca="1" si="0"/>
        <v>0</v>
      </c>
      <c r="Q21" s="153"/>
      <c r="R21" s="150">
        <f t="shared" ref="R21:Z21" ca="1" si="1">SUM(R8:R21)</f>
        <v>0</v>
      </c>
      <c r="S21" s="150">
        <f t="shared" ca="1" si="1"/>
        <v>0</v>
      </c>
      <c r="T21" s="150">
        <f t="shared" ca="1" si="1"/>
        <v>0</v>
      </c>
      <c r="U21" s="152">
        <f t="shared" ca="1" si="1"/>
        <v>0</v>
      </c>
      <c r="V21" s="152">
        <f t="shared" ca="1" si="1"/>
        <v>0</v>
      </c>
      <c r="W21" s="152">
        <f t="shared" ca="1" si="1"/>
        <v>0</v>
      </c>
      <c r="X21" s="150">
        <f t="shared" ca="1" si="1"/>
        <v>0</v>
      </c>
      <c r="Y21" s="150">
        <f t="shared" ca="1" si="1"/>
        <v>0</v>
      </c>
      <c r="Z21" s="150">
        <f t="shared" ca="1" si="1"/>
        <v>0</v>
      </c>
      <c r="AA21" s="122"/>
      <c r="AB21" s="498" t="s">
        <v>240</v>
      </c>
      <c r="AC21" s="128" t="s">
        <v>58</v>
      </c>
      <c r="AD21" s="129"/>
      <c r="AE21" s="128"/>
      <c r="AF21" s="128"/>
      <c r="AG21" s="128"/>
    </row>
    <row r="22" spans="1:33" ht="51.75" customHeight="1" x14ac:dyDescent="0.2">
      <c r="A22" s="53">
        <f>SUM(A8:A21)</f>
        <v>8</v>
      </c>
      <c r="AA22" s="122"/>
      <c r="AB22" s="498"/>
      <c r="AC22" s="128" t="s">
        <v>61</v>
      </c>
      <c r="AD22" s="129"/>
      <c r="AE22" s="128"/>
      <c r="AF22" s="128"/>
      <c r="AG22" s="128"/>
    </row>
    <row r="23" spans="1:33" ht="34.5" customHeight="1" x14ac:dyDescent="0.2">
      <c r="A23" s="63" t="e">
        <f ca="1">SUM(A22/D21)</f>
        <v>#DIV/0!</v>
      </c>
      <c r="B23" s="122"/>
      <c r="C23" s="122"/>
      <c r="D23" s="122"/>
      <c r="E23" s="154" t="e">
        <f ca="1">SUM(E21/$D$21)</f>
        <v>#DIV/0!</v>
      </c>
      <c r="F23" s="154" t="e">
        <f ca="1">SUM(F21/$D$21)</f>
        <v>#DIV/0!</v>
      </c>
      <c r="G23" s="154" t="e">
        <f ca="1">SUM(G21/$D$21)</f>
        <v>#DIV/0!</v>
      </c>
      <c r="H23" s="155"/>
      <c r="I23" s="155"/>
      <c r="J23" s="156">
        <f ca="1">SUM(H21:J21)</f>
        <v>0</v>
      </c>
      <c r="K23" s="156"/>
      <c r="L23" s="156"/>
      <c r="M23" s="156">
        <f ca="1">SUM(K21:M21)</f>
        <v>0</v>
      </c>
      <c r="N23" s="156"/>
      <c r="O23" s="156"/>
      <c r="P23" s="156">
        <f ca="1">SUM(N21:P21)</f>
        <v>0</v>
      </c>
      <c r="Q23" s="157"/>
      <c r="R23" s="499">
        <f ca="1">SUM(R21:T21)</f>
        <v>0</v>
      </c>
      <c r="S23" s="499"/>
      <c r="T23" s="499"/>
      <c r="U23" s="499">
        <f ca="1">SUM(U21:W21)</f>
        <v>0</v>
      </c>
      <c r="V23" s="499"/>
      <c r="W23" s="499"/>
      <c r="X23" s="499">
        <f ca="1">SUM(X21:Z21)</f>
        <v>0</v>
      </c>
      <c r="Y23" s="499"/>
      <c r="Z23" s="499"/>
      <c r="AA23" s="158">
        <f ca="1">SUM(R23:Y23)</f>
        <v>0</v>
      </c>
      <c r="AB23" s="498"/>
      <c r="AC23" s="128" t="s">
        <v>241</v>
      </c>
      <c r="AD23" s="129"/>
      <c r="AE23" s="128"/>
      <c r="AF23" s="141"/>
      <c r="AG23" s="128"/>
    </row>
    <row r="24" spans="1:33" ht="34.5" customHeight="1" x14ac:dyDescent="0.25">
      <c r="B24" s="122"/>
      <c r="C24" s="122"/>
      <c r="D24" s="159">
        <f>62/63</f>
        <v>0.98412698412698407</v>
      </c>
      <c r="E24" s="122"/>
      <c r="F24" s="122"/>
      <c r="G24" s="122"/>
      <c r="H24" s="122"/>
      <c r="I24" s="122"/>
      <c r="J24" s="160" t="e">
        <f ca="1">SUM(J23/D21)</f>
        <v>#DIV/0!</v>
      </c>
      <c r="K24" s="161"/>
      <c r="L24" s="161"/>
      <c r="M24" s="160" t="e">
        <f ca="1">SUM(M23/D21)</f>
        <v>#DIV/0!</v>
      </c>
      <c r="N24" s="161"/>
      <c r="O24" s="161"/>
      <c r="P24" s="160" t="e">
        <f ca="1">SUM(P23/D21)</f>
        <v>#DIV/0!</v>
      </c>
      <c r="Q24" s="162"/>
      <c r="R24" s="142"/>
      <c r="S24" s="142"/>
      <c r="T24" s="163" t="e">
        <f ca="1">SUM(R23/AA23)</f>
        <v>#DIV/0!</v>
      </c>
      <c r="U24" s="142"/>
      <c r="V24" s="142"/>
      <c r="W24" s="163" t="e">
        <f ca="1">SUM(U23/AA23)</f>
        <v>#DIV/0!</v>
      </c>
      <c r="X24" s="142"/>
      <c r="Y24" s="142"/>
      <c r="Z24" s="163" t="e">
        <f ca="1">SUM(X23/AA23)</f>
        <v>#DIV/0!</v>
      </c>
      <c r="AA24" s="122"/>
      <c r="AB24" s="143" t="s">
        <v>238</v>
      </c>
      <c r="AC24" s="144"/>
      <c r="AD24" s="144">
        <f>SUM(AD21:AD23)</f>
        <v>0</v>
      </c>
      <c r="AE24" s="144">
        <f>SUM(AE21:AE23)</f>
        <v>0</v>
      </c>
      <c r="AF24" s="144">
        <f>SUM(AF21:AF23)</f>
        <v>0</v>
      </c>
      <c r="AG24" s="144">
        <f>SUM(AD24:AF24)</f>
        <v>0</v>
      </c>
    </row>
    <row r="25" spans="1:33" ht="34.5" customHeight="1" x14ac:dyDescent="0.2">
      <c r="B25" s="122"/>
      <c r="C25" s="122"/>
      <c r="D25" s="122"/>
      <c r="E25" s="122"/>
      <c r="F25" s="122"/>
      <c r="G25" s="122"/>
      <c r="H25" s="122"/>
      <c r="I25" s="122"/>
      <c r="J25" s="122"/>
      <c r="K25" s="122"/>
      <c r="L25" s="122"/>
      <c r="M25" s="122"/>
      <c r="N25" s="122"/>
      <c r="O25" s="122"/>
      <c r="P25" s="122"/>
      <c r="Q25" s="122"/>
      <c r="R25" s="142"/>
      <c r="S25" s="142"/>
      <c r="T25" s="142"/>
      <c r="U25" s="142"/>
      <c r="V25" s="142"/>
      <c r="W25" s="142"/>
      <c r="X25" s="142"/>
      <c r="Y25" s="142"/>
      <c r="Z25" s="142"/>
      <c r="AA25" s="122"/>
      <c r="AB25" s="164" t="s">
        <v>242</v>
      </c>
      <c r="AC25" s="165"/>
      <c r="AD25" s="165">
        <f>SUM(AD24,AD20,AD15)</f>
        <v>0</v>
      </c>
      <c r="AE25" s="165">
        <f>SUM(AE24,AE20,AE15)</f>
        <v>0</v>
      </c>
      <c r="AF25" s="165">
        <f>SUM(AF24,AF20,AF15)</f>
        <v>0</v>
      </c>
      <c r="AG25" s="165">
        <f>SUM(AG24,AG20,AG15)</f>
        <v>0</v>
      </c>
    </row>
    <row r="26" spans="1:33" x14ac:dyDescent="0.2">
      <c r="AG26" s="52">
        <f>SUM(AD25:AF25)</f>
        <v>0</v>
      </c>
    </row>
    <row r="46" spans="2:6" x14ac:dyDescent="0.2">
      <c r="B46" s="52" t="s">
        <v>243</v>
      </c>
      <c r="D46" s="52">
        <f ca="1">SUM(F21)</f>
        <v>0</v>
      </c>
      <c r="E46" s="52">
        <f ca="1">SUM(G21)</f>
        <v>0</v>
      </c>
      <c r="F46" s="52">
        <f ca="1">SUM(D46:E46)</f>
        <v>0</v>
      </c>
    </row>
  </sheetData>
  <mergeCells count="12">
    <mergeCell ref="AB7:AB14"/>
    <mergeCell ref="AB16:AB19"/>
    <mergeCell ref="AB21:AB23"/>
    <mergeCell ref="R23:T23"/>
    <mergeCell ref="U23:W23"/>
    <mergeCell ref="X23:Z23"/>
    <mergeCell ref="X6:Z6"/>
    <mergeCell ref="H6:J6"/>
    <mergeCell ref="K6:M6"/>
    <mergeCell ref="N6:P6"/>
    <mergeCell ref="R6:T6"/>
    <mergeCell ref="U6:W6"/>
  </mergeCells>
  <printOptions horizontalCentered="1" verticalCentered="1"/>
  <pageMargins left="0.98425196850393704" right="0.11811023622047245" top="0.74803149606299213" bottom="0.74803149606299213" header="0.31496062992125984" footer="0.31496062992125984"/>
  <pageSetup paperSize="5" scale="47" orientation="landscape" horizontalDpi="4294967294"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cump obj</vt:lpstr>
      <vt:lpstr>PLAN DE ACCION 5.0 </vt:lpstr>
      <vt:lpstr>progrmación 4</vt:lpstr>
      <vt:lpstr> SGTO 1</vt:lpstr>
      <vt:lpstr>Hoja6</vt:lpstr>
      <vt:lpstr>imprimir</vt:lpstr>
      <vt:lpstr>' SGTO 1'!Área_de_impresión</vt:lpstr>
      <vt:lpstr>imprimir!Área_de_impresión</vt:lpstr>
      <vt:lpstr>'PLAN DE ACCION 5.0 '!Área_de_impresión</vt:lpstr>
      <vt:lpstr>'PLAN DE ACCION 5.0 '!Títulos_a_imprimir</vt:lpstr>
    </vt:vector>
  </TitlesOfParts>
  <Company>SSPD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CPBALAGU</dc:creator>
  <cp:lastModifiedBy>ANDRES MAURICIO RAMIREZ RAMOS</cp:lastModifiedBy>
  <cp:lastPrinted>2019-02-13T12:01:04Z</cp:lastPrinted>
  <dcterms:created xsi:type="dcterms:W3CDTF">2004-03-09T16:42:53Z</dcterms:created>
  <dcterms:modified xsi:type="dcterms:W3CDTF">2019-02-14T14:21:16Z</dcterms:modified>
</cp:coreProperties>
</file>