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RCHIVOS PLANEACION\PLANES\2018\Plan de Acción 2018\Versión 5.0\"/>
    </mc:Choice>
  </mc:AlternateContent>
  <bookViews>
    <workbookView xWindow="0" yWindow="0" windowWidth="20400" windowHeight="8445" tabRatio="499" firstSheet="1" activeTab="1"/>
  </bookViews>
  <sheets>
    <sheet name="cump obj" sheetId="22" state="hidden" r:id="rId1"/>
    <sheet name="PLAN DE ACCION 5.0 " sheetId="69" r:id="rId2"/>
    <sheet name="progrmación 4" sheetId="70" r:id="rId3"/>
    <sheet name=" SGTO 1" sheetId="71" r:id="rId4"/>
    <sheet name="Hoja6" sheetId="72" r:id="rId5"/>
    <sheet name="imprimir" sheetId="63" r:id="rId6"/>
  </sheets>
  <externalReferences>
    <externalReference r:id="rId7"/>
    <externalReference r:id="rId8"/>
  </externalReferences>
  <definedNames>
    <definedName name="_xlnm._FilterDatabase" localSheetId="1" hidden="1">'PLAN DE ACCION 5.0 '!$A$9:$BE$81</definedName>
    <definedName name="ACT" localSheetId="3">#REF!</definedName>
    <definedName name="ACT" localSheetId="5">#REF!</definedName>
    <definedName name="ACT" localSheetId="1">#REF!</definedName>
    <definedName name="ACT" localSheetId="2">#REF!</definedName>
    <definedName name="ACT">#REF!</definedName>
    <definedName name="_xlnm.Print_Area" localSheetId="3">' SGTO 1'!$B$6:$AM$34</definedName>
    <definedName name="_xlnm.Print_Area" localSheetId="5">imprimir!$B$4:$AG$25</definedName>
    <definedName name="_xlnm.Print_Area" localSheetId="1">'PLAN DE ACCION 5.0 '!$A$1:$R$81</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5.0 '!$1:$9</definedName>
    <definedName name="Z_63F2945C_D849_4075_9685_9AB0252B7EC9_.wvu.FilterData" localSheetId="1" hidden="1">'PLAN DE ACCION 5.0 '!$E$10:$R$12</definedName>
  </definedNames>
  <calcPr calcId="152511"/>
</workbook>
</file>

<file path=xl/calcChain.xml><?xml version="1.0" encoding="utf-8"?>
<calcChain xmlns="http://schemas.openxmlformats.org/spreadsheetml/2006/main">
  <c r="P5" i="72" l="1"/>
  <c r="L5" i="72"/>
  <c r="H5" i="72"/>
  <c r="D5" i="72"/>
  <c r="AL30" i="71"/>
  <c r="AL31" i="71" s="1"/>
  <c r="AK30" i="71"/>
  <c r="AK31" i="71" s="1"/>
  <c r="AJ30" i="71"/>
  <c r="AM30" i="71" s="1"/>
  <c r="AL26" i="71"/>
  <c r="AK26" i="71"/>
  <c r="AJ26" i="71"/>
  <c r="AM26" i="71" s="1"/>
  <c r="V25" i="71"/>
  <c r="D25" i="71"/>
  <c r="D24" i="71"/>
  <c r="AV23" i="71"/>
  <c r="AW22" i="71"/>
  <c r="AW23" i="71" s="1"/>
  <c r="AV22" i="71"/>
  <c r="AU22" i="71"/>
  <c r="AU23" i="71" s="1"/>
  <c r="AT22" i="71"/>
  <c r="M22" i="71"/>
  <c r="A22" i="71"/>
  <c r="A23" i="71" s="1"/>
  <c r="E21" i="71"/>
  <c r="AM20" i="71"/>
  <c r="AL20" i="71"/>
  <c r="AK20" i="71"/>
  <c r="AJ20" i="71"/>
  <c r="AF19" i="71"/>
  <c r="AE19" i="71"/>
  <c r="AD23" i="71" s="1"/>
  <c r="AD19" i="71"/>
  <c r="AC19" i="71"/>
  <c r="AB19" i="71"/>
  <c r="AA19" i="71"/>
  <c r="AA23" i="71" s="1"/>
  <c r="Z19" i="71"/>
  <c r="Y19" i="71"/>
  <c r="X19" i="71"/>
  <c r="X23" i="71" s="1"/>
  <c r="V19" i="71"/>
  <c r="Q5" i="72" s="1"/>
  <c r="U19" i="71"/>
  <c r="T19" i="71"/>
  <c r="O5" i="72" s="1"/>
  <c r="S19" i="71"/>
  <c r="N5" i="72" s="1"/>
  <c r="R19" i="71"/>
  <c r="M5" i="72" s="1"/>
  <c r="Q19" i="71"/>
  <c r="P19" i="71"/>
  <c r="K5" i="72" s="1"/>
  <c r="O19" i="71"/>
  <c r="J5" i="72" s="1"/>
  <c r="N19" i="71"/>
  <c r="R25" i="71" s="1"/>
  <c r="M19" i="71"/>
  <c r="L19" i="71"/>
  <c r="G5" i="72" s="1"/>
  <c r="K19" i="71"/>
  <c r="F5" i="72" s="1"/>
  <c r="F6" i="72" s="1"/>
  <c r="J19" i="71"/>
  <c r="E5" i="72" s="1"/>
  <c r="I19" i="71"/>
  <c r="H19" i="71"/>
  <c r="C5" i="72" s="1"/>
  <c r="G19" i="71"/>
  <c r="G21" i="71" s="1"/>
  <c r="F19" i="71"/>
  <c r="F21" i="71" s="1"/>
  <c r="E25" i="71" s="1"/>
  <c r="E19" i="71"/>
  <c r="D19" i="71"/>
  <c r="C19" i="71"/>
  <c r="AM17" i="71"/>
  <c r="AL17" i="71"/>
  <c r="AK17" i="71"/>
  <c r="AJ17" i="71"/>
  <c r="AM12" i="71"/>
  <c r="AL12" i="71"/>
  <c r="AK12" i="71"/>
  <c r="AJ12" i="71"/>
  <c r="C6" i="72" l="1"/>
  <c r="E24" i="71"/>
  <c r="AM31" i="71"/>
  <c r="AG23" i="71"/>
  <c r="AC24" i="71" s="1"/>
  <c r="L6" i="72"/>
  <c r="O6" i="72"/>
  <c r="AF20" i="71"/>
  <c r="AG22" i="71"/>
  <c r="F24" i="71"/>
  <c r="F22" i="71"/>
  <c r="P22" i="71"/>
  <c r="AJ31" i="71"/>
  <c r="D46" i="71"/>
  <c r="G20" i="71"/>
  <c r="G22" i="71"/>
  <c r="S22" i="71"/>
  <c r="L25" i="71"/>
  <c r="E46" i="71"/>
  <c r="I5" i="72"/>
  <c r="I6" i="72" s="1"/>
  <c r="V20" i="71"/>
  <c r="M23" i="71" s="1"/>
  <c r="J22" i="71"/>
  <c r="V22" i="71"/>
  <c r="V23" i="71" s="1"/>
  <c r="S23" i="71" l="1"/>
  <c r="Z24" i="71"/>
  <c r="AF24" i="71"/>
  <c r="P23" i="71"/>
  <c r="J23" i="71"/>
  <c r="F46" i="71"/>
  <c r="Q7" i="72"/>
  <c r="E19" i="70" l="1"/>
  <c r="C19" i="70"/>
  <c r="AN18" i="70"/>
  <c r="AM18" i="70"/>
  <c r="AL18" i="70"/>
  <c r="AK18" i="70"/>
  <c r="A18" i="70"/>
  <c r="AH16" i="70"/>
  <c r="AG16" i="70"/>
  <c r="AF16" i="70"/>
  <c r="AF17" i="70" s="1"/>
  <c r="AE16" i="70"/>
  <c r="AD16" i="70"/>
  <c r="AC16" i="70"/>
  <c r="AB16" i="70"/>
  <c r="AA16" i="70"/>
  <c r="Z16" i="70"/>
  <c r="Y17" i="70" s="1"/>
  <c r="Y16" i="70"/>
  <c r="X16" i="70"/>
  <c r="W16" i="70"/>
  <c r="V16" i="70"/>
  <c r="U16" i="70"/>
  <c r="U17" i="70" s="1"/>
  <c r="T16" i="70"/>
  <c r="S16" i="70"/>
  <c r="R16" i="70"/>
  <c r="Q16" i="70"/>
  <c r="P16" i="70"/>
  <c r="P17" i="70" s="1"/>
  <c r="O16" i="70"/>
  <c r="L16" i="70"/>
  <c r="K16" i="70"/>
  <c r="J16" i="70"/>
  <c r="I16" i="70"/>
  <c r="H16" i="70"/>
  <c r="G16" i="70"/>
  <c r="F16" i="70"/>
  <c r="E16" i="70"/>
  <c r="G19" i="70" s="1"/>
  <c r="D16" i="70"/>
  <c r="AN19" i="70" s="1"/>
  <c r="C16" i="70"/>
  <c r="AA17" i="70" l="1"/>
  <c r="Y19" i="70"/>
  <c r="L18" i="70"/>
  <c r="H18" i="70"/>
  <c r="D19" i="70"/>
  <c r="D20" i="70" s="1"/>
  <c r="G18" i="70"/>
  <c r="K18" i="70"/>
  <c r="AL19" i="70"/>
  <c r="E18" i="70"/>
  <c r="E20" i="70"/>
  <c r="M17" i="70"/>
  <c r="I20" i="70"/>
  <c r="C20" i="70"/>
  <c r="AL20" i="70"/>
  <c r="I18" i="70"/>
  <c r="J19" i="70"/>
  <c r="AM19" i="70"/>
  <c r="F18" i="70"/>
  <c r="J18" i="70"/>
  <c r="K19" i="70" s="1"/>
  <c r="S81" i="69"/>
  <c r="S80" i="69"/>
  <c r="S79" i="69"/>
  <c r="S78" i="69"/>
  <c r="S77" i="69"/>
  <c r="N44" i="69"/>
  <c r="AK12" i="69"/>
  <c r="AI12" i="69"/>
  <c r="AF12" i="69"/>
  <c r="AF10" i="69"/>
  <c r="F22" i="70" l="1"/>
  <c r="AF24" i="63"/>
  <c r="AF25" i="63" s="1"/>
  <c r="AE24" i="63"/>
  <c r="AE25" i="63" s="1"/>
  <c r="AD24" i="63"/>
  <c r="AG24" i="63" s="1"/>
  <c r="D24" i="63"/>
  <c r="A22" i="63"/>
  <c r="AF20" i="63"/>
  <c r="AE20" i="63"/>
  <c r="AD20" i="63"/>
  <c r="AG20" i="63" s="1"/>
  <c r="AF15" i="63"/>
  <c r="AE15" i="63"/>
  <c r="AD15" i="63"/>
  <c r="AG15" i="63" s="1"/>
  <c r="AG25" i="63" l="1"/>
  <c r="AD25" i="63"/>
  <c r="AG26" i="63" s="1"/>
  <c r="S1" i="22" l="1"/>
  <c r="S4" i="22"/>
  <c r="S2" i="22" s="1"/>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C9" i="22"/>
  <c r="B9" i="22"/>
  <c r="C8" i="22"/>
  <c r="B8" i="22"/>
  <c r="V2" i="22" l="1"/>
  <c r="D9" i="22"/>
  <c r="D8" i="22"/>
  <c r="W2" i="22" l="1"/>
  <c r="E8" i="22"/>
  <c r="E9" i="22"/>
  <c r="X2" i="22" l="1"/>
  <c r="F8" i="22"/>
  <c r="F9" i="22"/>
  <c r="Y2" i="22" l="1"/>
  <c r="G9" i="22"/>
  <c r="G8" i="22"/>
  <c r="Z2" i="22" l="1"/>
  <c r="H9" i="22"/>
  <c r="H8" i="22"/>
  <c r="AA2" i="22" l="1"/>
  <c r="I9" i="22"/>
  <c r="I8" i="22"/>
  <c r="AB2" i="22" l="1"/>
  <c r="J8" i="22"/>
  <c r="J9" i="22"/>
  <c r="AC2" i="22" l="1"/>
  <c r="K8" i="22"/>
  <c r="K9" i="22"/>
  <c r="AD2" i="22" l="1"/>
  <c r="L9" i="22"/>
  <c r="M9" i="22"/>
  <c r="L8" i="22"/>
  <c r="M8" i="22"/>
  <c r="G23" i="63" l="1"/>
  <c r="G21" i="63"/>
  <c r="E46" i="63"/>
  <c r="F23" i="63"/>
  <c r="J21" i="63"/>
  <c r="I21" i="63"/>
  <c r="E21" i="63"/>
  <c r="E23" i="63"/>
  <c r="T21" i="63"/>
  <c r="K21" i="63"/>
  <c r="M23" i="63"/>
  <c r="M24" i="63"/>
  <c r="W21" i="63"/>
  <c r="M21" i="63"/>
  <c r="F21" i="63"/>
  <c r="D46" i="63"/>
  <c r="F46" i="63"/>
  <c r="O21" i="63"/>
  <c r="P21" i="63"/>
  <c r="S21" i="63"/>
  <c r="P24" i="63"/>
  <c r="P23" i="63"/>
  <c r="N21" i="63"/>
  <c r="Z24" i="63"/>
  <c r="Z21" i="63"/>
  <c r="X23" i="63"/>
  <c r="X21" i="63"/>
  <c r="U21" i="63"/>
  <c r="U23" i="63"/>
  <c r="W24" i="63"/>
  <c r="L21" i="63"/>
  <c r="H21" i="63"/>
  <c r="J23" i="63"/>
  <c r="J24" i="63"/>
  <c r="D21" i="63"/>
  <c r="A23" i="63"/>
  <c r="T24" i="63"/>
  <c r="R21" i="63"/>
  <c r="R23" i="63"/>
  <c r="AA23" i="63"/>
  <c r="V21" i="63"/>
  <c r="Y21" i="63"/>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<sst xmlns="http://schemas.openxmlformats.org/spreadsheetml/2006/main" count="1010" uniqueCount="510">
  <si>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</si>
  <si>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</si>
  <si>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</si>
  <si>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</si>
  <si>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</si>
  <si>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</si>
  <si>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</si>
  <si>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</si>
  <si>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</si>
  <si>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</si>
  <si>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</si>
  <si>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</si>
  <si>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</si>
  <si>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</si>
  <si>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</si>
  <si>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</si>
  <si>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</si>
  <si>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</si>
  <si>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</si>
  <si>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</si>
  <si>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</si>
  <si>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</si>
  <si>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</si>
  <si>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</si>
  <si>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</si>
  <si>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</si>
  <si>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</si>
  <si>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</si>
  <si>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</si>
  <si>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</si>
  <si>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</si>
  <si>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</si>
  <si>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</si>
  <si>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</si>
  <si>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</si>
  <si>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</si>
  <si>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</si>
  <si>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</si>
  <si>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</si>
  <si>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</si>
  <si>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</si>
  <si>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</si>
  <si>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</si>
  <si>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</si>
  <si>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</si>
  <si>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</si>
  <si>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</si>
  <si>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</si>
  <si>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</si>
  <si>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</si>
  <si>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</si>
  <si>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</si>
  <si>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</si>
  <si>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</si>
  <si>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</si>
  <si>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</si>
  <si>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Realizar las actuaciones administrativas y judiciales pertinentes para ejercer la defensa de los intereses litigiosos de la Entidad.</t>
  </si>
  <si>
    <t>Medir el cumplimiento en la representación administrativa y judicial de la Entidad</t>
  </si>
  <si>
    <t>3.1</t>
  </si>
  <si>
    <t>Asesorar a las dependencias y comités en el cumplimiento de actividades propias de los procesos del sistema integrado de gestión.</t>
  </si>
  <si>
    <t>Medir el cumplimiento en las asesorías requeridas a la Oficina Asesora Jurídica</t>
  </si>
  <si>
    <t>3.2</t>
  </si>
  <si>
    <t>Subdirección de Servicios Generales</t>
  </si>
  <si>
    <t>Nivel de  cumplimiento de las Transferencias  documentales primarias</t>
  </si>
  <si>
    <t xml:space="preserve">No. de Transferencias primarias recibidas en el  período de análisis * 100 / Total Transferencias primarias programadas </t>
  </si>
  <si>
    <t>NA</t>
  </si>
  <si>
    <t>Realizar encuestas con el fin de medir la percepción de los clientes internos  frente a los servicios ofrecidos por el Proceso de Gestión Documental</t>
  </si>
  <si>
    <t>Nivel de satisfacción del cliente interno frente a los servicios ofrecidos por el Proceso de Gestión Documental</t>
  </si>
  <si>
    <t>No. de encuestados usuarios del servicio que califican como satisfactorio la prestación del mismo * 100/ Total de usuarios encuestados que califican el servicio del Proceso de Gestión Documental.</t>
  </si>
  <si>
    <t>2.3</t>
  </si>
  <si>
    <t>Dirección de Participación Ciudadana y Desarrollo Local</t>
  </si>
  <si>
    <t>%</t>
  </si>
  <si>
    <t xml:space="preserve"> - </t>
  </si>
  <si>
    <t>2.1</t>
  </si>
  <si>
    <t>Dirección de Apoyo al Despacho</t>
  </si>
  <si>
    <t>2.2</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</si>
  <si>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</si>
  <si>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</si>
  <si>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t>
  </si>
  <si>
    <t>2.4</t>
  </si>
  <si>
    <t>Nivel de cumplimiento en la Rendición de cuentas de la Contraloría de Bogotá.</t>
  </si>
  <si>
    <t>Medir el cumplimiento de la Rendición de cuentas donde  de manera efectiva y oportuna se informa a la ciudadanía sobre los resultados de la gestión desarrollada por la Contraloría de Bogotá, D.C.</t>
  </si>
  <si>
    <t>Emitir reportes sobre las causas más frecuentes de los derechos de petición tramitados por las áreas misionales de la entidad.(3)</t>
  </si>
  <si>
    <t>No. de Reportes emitidos* 100 / Reportes programados (3)</t>
  </si>
  <si>
    <t>Emitir publicaciones que contengan el resultado de las diferentes actividades de la Contraloría de Bogotá para el apoyo técnico del control político que realiza el Concejo de Bogotá.(3)</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</si>
  <si>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</si>
  <si>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</si>
  <si>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</si>
  <si>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Eficacia </t>
  </si>
  <si>
    <t>Verificar el cumplimiento de las campañas de comunicación.</t>
  </si>
  <si>
    <t>No. de campañas de comunicación  ejecutadas *100/ No. de campañas de comunicación programadas (6).</t>
  </si>
  <si>
    <t>&lt;=80%</t>
  </si>
  <si>
    <t>Realizar encuesta con el fin de conocer la percepción de los funcionarios de la entidad frente a las campañas de comunicación, encaminadas a conocer y posicionar los canales de comunicación  de la entidad.</t>
  </si>
  <si>
    <t xml:space="preserve">No. de funcionarios encuestados que tienen percepción positiva sobre las campañas de comunicación ejecutadas   * 100/ Total de funcionarios encuestados.  </t>
  </si>
  <si>
    <t xml:space="preserve"> -</t>
  </si>
  <si>
    <t>Medir la eficacia en la socialización de los resultados de la Rendición de Cuentas</t>
  </si>
  <si>
    <t>Responsabilidad Fiscal y Jurisdicción Coactiva</t>
  </si>
  <si>
    <t>Evitar la inactividad procesal</t>
  </si>
  <si>
    <t>Pesos</t>
  </si>
  <si>
    <t>1.2</t>
  </si>
  <si>
    <t>4.1</t>
  </si>
  <si>
    <t>Subdirección de Carrera Administrativa</t>
  </si>
  <si>
    <t>Subdirección de Gestión del Talento Humano</t>
  </si>
  <si>
    <t>Sensibilizar a los Servidores Públicos de la entidad mediante escritos, comunicados y/o  elementos informativos sobre temas relacionados con situaciones administrativas laborales, a efecto de lograr mayor efectividad en la Administración del Talento Humano en la Contraloría de Bogotá, D. C.</t>
  </si>
  <si>
    <t>Nivel de cumplimiento en la  emisión de  los escritos, comunicados y/o  elementos  informativos sobre situaciones administrativas laborales</t>
  </si>
  <si>
    <t>Medir el cumplimiento de la emisión de los escritos, comunicados y/o  elementos informativos sobre situaciones administrativas laborales.</t>
  </si>
  <si>
    <t>No. De escritos, comunicados y/o  elementos  informativos emitidos*100/ Total de escritos, comunicados y/o  elementos  programados (8)</t>
  </si>
  <si>
    <t>4.2</t>
  </si>
  <si>
    <t>Subdirección de Capacitación y Cooperación Técnica</t>
  </si>
  <si>
    <t>Oficina de Asuntos Disciplinarios</t>
  </si>
  <si>
    <t>Medir el cumplimiento de la emisión de boletines con las políticas del régimen disciplinario</t>
  </si>
  <si>
    <t>No. De boletines emitidos*100/ Total de boletines programados (4)</t>
  </si>
  <si>
    <t>Nivel de cumplimiento de  las Actividades de Sensibilización.</t>
  </si>
  <si>
    <t>Medir el cumplimiento de la realización de las Actividades  de Sensibilización</t>
  </si>
  <si>
    <t>-</t>
  </si>
  <si>
    <t>4.3</t>
  </si>
  <si>
    <t>Subdirección de Bienestar Social</t>
  </si>
  <si>
    <t>4.4</t>
  </si>
  <si>
    <t>1.3</t>
  </si>
  <si>
    <t>1.4</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</si>
  <si>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</si>
  <si>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</si>
  <si>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</si>
  <si>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</si>
  <si>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Direccionamiento Estratégico</t>
  </si>
  <si>
    <t>Dirección de Planeación</t>
  </si>
  <si>
    <t xml:space="preserve"> _</t>
  </si>
  <si>
    <t>1.1</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</si>
  <si>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</si>
  <si>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</si>
  <si>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</si>
  <si>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</si>
  <si>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 de factores actualizados *100 / # de factores vigentes</t>
  </si>
  <si>
    <t>No. Hallazgos fiscales determinados en la vigencia trasladados a la Dirección de RFJC  en los términos establecidos * 100 / No. Hallazgos fiscales registrados en informes finales de auditoria comunicados en la vigencia.</t>
  </si>
  <si>
    <t>Direcciones Sectoriales</t>
  </si>
  <si>
    <t>Dirección de Reacción Inmediata</t>
  </si>
  <si>
    <t>Realizar actuaciones de control fiscal que aseguren una reacción inmediata efectiva</t>
  </si>
  <si>
    <t>Eficacia en la realización de actuaciones del DRI</t>
  </si>
  <si>
    <t>Direcciones Sectoriales Y Dirección de Reacción Inmediata</t>
  </si>
  <si>
    <t>Tramitar las Indagaciones preliminares atendiendo lo establecido en la  Ley 610 de 2000.</t>
  </si>
  <si>
    <t>Oportunidad en el tramite de las Indagaciones Preliminares Terminadas</t>
  </si>
  <si>
    <t>Medir el tiempo que se utiliza para el trámite de la Indagación Preliminar.</t>
  </si>
  <si>
    <t>Días</t>
  </si>
  <si>
    <t>1.5</t>
  </si>
  <si>
    <t xml:space="preserve"> </t>
  </si>
  <si>
    <t>Dirección de Tecnologías de la Información y las Comunicaciones</t>
  </si>
  <si>
    <t>Implementar  y/o actualizar 10 soluciones tecnológicas (hardware y/o software) que permitan mejorar la gestión de los procesos y la generación de servicios y productos con mayor calidad y oportunidad en la Entidad.</t>
  </si>
  <si>
    <t>Nivel de cumplimiento en la implementación y/o  actualización de soluciones tecnológicas.</t>
  </si>
  <si>
    <t xml:space="preserve">Medir el avance en la implementación  y/o actualización de soluciones tecnológicas que fortalezcan la infraestructura tecnológica de la CB. </t>
  </si>
  <si>
    <t>Número de soluciones tecnológicas implementadas  y/o  actualizadas   * 100/ Número de soluciones tecnológicas programadas a implementar y/o actualizar</t>
  </si>
  <si>
    <t>5.2</t>
  </si>
  <si>
    <t>5.3</t>
  </si>
  <si>
    <t>5.1</t>
  </si>
  <si>
    <t>Evaluación y Control</t>
  </si>
  <si>
    <t>Oficina de Control Interno</t>
  </si>
  <si>
    <t>Ejecutar  las auditorías internas  establecidas en el Programa Anual de Auditorías Internas</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</si>
  <si>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</si>
  <si>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</si>
  <si>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</si>
  <si>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</si>
  <si>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4.5</t>
  </si>
  <si>
    <t>Gestión Administrativa y Financiera</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</si>
  <si>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</si>
  <si>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</si>
  <si>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</si>
  <si>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</si>
  <si>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</si>
  <si>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 xml:space="preserve">Realizar  control y seguimiento de los recursos para el pago de las obligaciones financieras  </t>
  </si>
  <si>
    <t>Nivel de cumplimiento en el seguimiento a la  Ejecución del PAC</t>
  </si>
  <si>
    <t xml:space="preserve">Valor  ejecutado del PAC * 100/ Total del PAC programado. </t>
  </si>
  <si>
    <t>Reportar la información de los Estados Financieros de manera oportuna y confiable a SHD (4 Estados Financieros).</t>
  </si>
  <si>
    <t>Nivel de cumplimiento en el  reporte de los Estados Financieros.</t>
  </si>
  <si>
    <t>Medir el cumplimiento en el reporte de la información de los Estados Financieros.</t>
  </si>
  <si>
    <t xml:space="preserve">Estados Financieros reportados * 100/ Estados Financieros a reportar </t>
  </si>
  <si>
    <t>Subdirección de Contratación</t>
  </si>
  <si>
    <t xml:space="preserve">Nivel de cumplimiento en la ejecución del Plan Anual de Adquisiciones. </t>
  </si>
  <si>
    <t>Medir la eficacia en la ejecución del Plan Anual de Adquisiciones de la Contraloría de Bogotá.</t>
  </si>
  <si>
    <t>Número de contratos suscritos previstos en el PAA * 100/Total de contratos a suscribir proyectados en el PAA</t>
  </si>
  <si>
    <t xml:space="preserve">Subdirección de Servicios Generales </t>
  </si>
  <si>
    <t>Realizar  encuestas con el fin de medir la percepción de los  clientes internos atendidos  frente a la provisión del servicio de transporte.</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</si>
  <si>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</si>
  <si>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</si>
  <si>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</si>
  <si>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</si>
  <si>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</si>
  <si>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</si>
  <si>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</si>
  <si>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</si>
  <si>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</si>
  <si>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los recursos asignados a la meta No. 1 del proyecto de inversión 1196, Adecuar sedes y áreas de trabajo de la Contraloría de Bogotá.</t>
  </si>
  <si>
    <t>Nivel de cumplimiento en la ejecución de los recursos de la meta 1 del proyecto de inversión 1196.</t>
  </si>
  <si>
    <t>Medir la eficacia en la ejecución de los recursos asignados a la meta 1 del proyecto de inversión 1196.</t>
  </si>
  <si>
    <t xml:space="preserve">Recursos Ejecutados *100 / Total de recursos asignados a la meta 1. </t>
  </si>
  <si>
    <t>Código formato: PDE-01-003</t>
  </si>
  <si>
    <t>Código documento: PDE-01
Versión 12.0</t>
  </si>
  <si>
    <t>Nivel de cumplimiento en la representación administrativa y judicial de la Entidad.</t>
  </si>
  <si>
    <t>Nivel de cumplimiento en la  asesoría a dependencias y comités institucionales</t>
  </si>
  <si>
    <t>Nivel de cumplimiento en la  emisión de  boletines con las políticas del régimen disciplinario.</t>
  </si>
  <si>
    <t>Gestión Documental</t>
  </si>
  <si>
    <t>Conocer la opinión de los usuarios en relación con los  servicios prestados por el Proceso de Gestión Documental</t>
  </si>
  <si>
    <t>Ejecutar los contratos previstos en cumplimiento de la Meta 3 del proyecto de inversión 1195 del Plan de Desarrollo 2016-2020 "Bogotá mejor para todos", relacionado con intervenir 100% el acervo documental de la Contraloría de Bogotá D.C. (Identificación, Organización, Clasificación y Depuración).</t>
  </si>
  <si>
    <t>Nivel de cumplimiento en la ejecución de los recursos previstos en la meta 3 del proyecto de inversión 1195 del Plan de Desarrollo 2016-2020 "Bogotá mejor para todos".</t>
  </si>
  <si>
    <t>Medir la eficacia en la ejecución de los recursos asignados a la meta 3 del proyecto de inversión 1195 del Plan de Desarrollo 2016-2020 "Bogotá mejor para todos"..</t>
  </si>
  <si>
    <t>Total de los recursos comprometidos de la meta 3 proyecto de inversión 1195 * 100/Total de recursos presupuestales asignados a la meta 3 del proyecto de inversión 1195 del Plan de Desarrollo 2016-2020 "Bogotá mejor para todos".</t>
  </si>
  <si>
    <t>Dependencia responsable
(7)</t>
  </si>
  <si>
    <t>Denominador</t>
  </si>
  <si>
    <t>Tics</t>
  </si>
  <si>
    <t>TICs</t>
  </si>
  <si>
    <t>Comunicación Estratégica</t>
  </si>
  <si>
    <t>Participación Ciudadana</t>
  </si>
  <si>
    <t>Estudio de Economía y P.P.</t>
  </si>
  <si>
    <t>Vigilancia y Control</t>
  </si>
  <si>
    <t>Gestión Jurídica</t>
  </si>
  <si>
    <t>Gestión del Talento Humano</t>
  </si>
  <si>
    <t>Gestión Financiera</t>
  </si>
  <si>
    <t>Gestión Contractual</t>
  </si>
  <si>
    <t>Gestión de Recursos Físicos</t>
  </si>
  <si>
    <t xml:space="preserve">TOTAL </t>
  </si>
  <si>
    <t>PROCESOS</t>
  </si>
  <si>
    <t>Objetivo 1</t>
  </si>
  <si>
    <t>Objetivo 2</t>
  </si>
  <si>
    <t>Objetivo 3</t>
  </si>
  <si>
    <t xml:space="preserve">EFICACIA </t>
  </si>
  <si>
    <t>EFICIENCIA</t>
  </si>
  <si>
    <t>EFECTIVIDAD</t>
  </si>
  <si>
    <t>Objetivo</t>
  </si>
  <si>
    <t>Estrategia</t>
  </si>
  <si>
    <t>Satisfactorio</t>
  </si>
  <si>
    <t>Aceptable</t>
  </si>
  <si>
    <t xml:space="preserve"> Minimo</t>
  </si>
  <si>
    <t>TOTAL</t>
  </si>
  <si>
    <t>PROCESO</t>
  </si>
  <si>
    <t>S</t>
  </si>
  <si>
    <t>A</t>
  </si>
  <si>
    <t>M</t>
  </si>
  <si>
    <t>1.6</t>
  </si>
  <si>
    <t xml:space="preserve">Responsabilidad Fiscal </t>
  </si>
  <si>
    <t>1.8</t>
  </si>
  <si>
    <t>SUB-TOTAL</t>
  </si>
  <si>
    <t>2. Hacer efectivo el resarcimiento del daño causado al erario distrital.</t>
  </si>
  <si>
    <t>3. Posicionar la imagen de la Contraloría de Bogotá</t>
  </si>
  <si>
    <t>3.3</t>
  </si>
  <si>
    <t>Total</t>
  </si>
  <si>
    <t>CUMPLIMIENTO</t>
  </si>
  <si>
    <t>Gestión del talento humano</t>
  </si>
  <si>
    <t>Gestión documental</t>
  </si>
  <si>
    <t>Objetivo 4</t>
  </si>
  <si>
    <t>Objetivo 5</t>
  </si>
  <si>
    <r>
      <t>No</t>
    </r>
    <r>
      <rPr>
        <b/>
        <sz val="12"/>
        <rFont val="Arial"/>
        <family val="2"/>
      </rPr>
      <t xml:space="preserve">. Indicador </t>
    </r>
  </si>
  <si>
    <t>Mínimo</t>
  </si>
  <si>
    <t>1. Fortalecer la vigilancia y control a la gestión fiscal</t>
  </si>
  <si>
    <t>Indicador</t>
  </si>
  <si>
    <t>2. Vincular a la ciudadanía al ejercicio del control fiscal</t>
  </si>
  <si>
    <t>Gestión Administrativa</t>
  </si>
  <si>
    <t>3. Orientar la gestión de la entidad hacia el mejoramiento continuo</t>
  </si>
  <si>
    <t>4. Fortalecer la capacidad institucional</t>
  </si>
  <si>
    <t>5. Estar a la vanguardia de las tecnologías  de la información y las comunicaciones</t>
  </si>
  <si>
    <t>Act.</t>
  </si>
  <si>
    <r>
      <t>No</t>
    </r>
    <r>
      <rPr>
        <b/>
        <sz val="12"/>
        <rFont val="Arial"/>
        <family val="2"/>
      </rPr>
      <t xml:space="preserve">. Indicadores </t>
    </r>
  </si>
  <si>
    <t>1. Fortalecer la función de vigilancia a la gestión fiscal.</t>
  </si>
  <si>
    <r>
      <rPr>
        <b/>
        <u/>
        <sz val="10"/>
        <rFont val="Arial"/>
        <family val="2"/>
      </rPr>
      <t>Objetivo 2</t>
    </r>
    <r>
      <rPr>
        <b/>
        <sz val="10"/>
        <rFont val="Arial"/>
        <family val="2"/>
      </rPr>
      <t xml:space="preserve">
Vincular a la ciudadanía al ejercicio del control fiscal</t>
    </r>
  </si>
  <si>
    <r>
      <rPr>
        <b/>
        <u/>
        <sz val="10"/>
        <rFont val="Arial"/>
        <family val="2"/>
      </rPr>
      <t>Objetivo 3</t>
    </r>
    <r>
      <rPr>
        <b/>
        <sz val="10"/>
        <rFont val="Arial"/>
        <family val="2"/>
      </rPr>
      <t xml:space="preserve">
Orientar la gestión de la entidad hacia el mejoramiento continuo</t>
    </r>
  </si>
  <si>
    <r>
      <rPr>
        <b/>
        <u/>
        <sz val="10"/>
        <rFont val="Arial"/>
        <family val="2"/>
      </rPr>
      <t>Objetivo 4</t>
    </r>
    <r>
      <rPr>
        <b/>
        <sz val="10"/>
        <rFont val="Arial"/>
        <family val="2"/>
      </rPr>
      <t xml:space="preserve">
Fortalecer la capacidad institucional</t>
    </r>
  </si>
  <si>
    <r>
      <rPr>
        <b/>
        <u/>
        <sz val="10"/>
        <rFont val="Arial"/>
        <family val="2"/>
      </rPr>
      <t>Objetivo 5</t>
    </r>
    <r>
      <rPr>
        <b/>
        <sz val="10"/>
        <rFont val="Arial"/>
        <family val="2"/>
      </rPr>
      <t xml:space="preserve">
 Estar a la vanguardia de las tecnologías  de la información y las comunicaciones</t>
    </r>
  </si>
  <si>
    <r>
      <rPr>
        <b/>
        <u/>
        <sz val="10"/>
        <rFont val="Arial"/>
        <family val="2"/>
      </rPr>
      <t xml:space="preserve">Objetivo 1
</t>
    </r>
    <r>
      <rPr>
        <b/>
        <sz val="10"/>
        <rFont val="Arial"/>
        <family val="2"/>
      </rPr>
      <t>Fortalecer la vigilancia y control a la gestión fiscal</t>
    </r>
  </si>
  <si>
    <t>2. Fecha de seguimiento:_________________________</t>
  </si>
  <si>
    <t>Actividad (8)</t>
  </si>
  <si>
    <r>
      <t xml:space="preserve">Recertificar el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</si>
  <si>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la obtención de la recertificación al SGC.</t>
  </si>
  <si>
    <t xml:space="preserve">Medir el cumplimiento en el recertificación al SGC. </t>
  </si>
  <si>
    <t>Se recertificó el SGC?:
SI= 100%
NO = 0%</t>
  </si>
  <si>
    <t>&gt;80% y &lt;90%</t>
  </si>
  <si>
    <t>&gt;=90</t>
  </si>
  <si>
    <t>Nivel de  cumplimiento en el acompañamiento y sensibilización del SIG.</t>
  </si>
  <si>
    <t>Número de actividades ejecutadas * 100/ Número de actividades programadas</t>
  </si>
  <si>
    <t>Desarrollar estrategias para fortalecer el Sistema Integrado de Gestión – SIG en la Contraloría de Bogotá D.C. (META 1, Proyecto No. 1195)</t>
  </si>
  <si>
    <t>Nivel de  cumplimiento en la ejecución de la Meta No. 1. del proyecto de inversión 1195</t>
  </si>
  <si>
    <t>Medir el cumplimiento en la ejecución de la Meta No. 1. del proyecto de inversión 1195</t>
  </si>
  <si>
    <t>Presupuesto ejecutado * 100 / Presupuesto asignado.</t>
  </si>
  <si>
    <t>Nivel de cumplimiento  en el Reporte de solicitudes ciudadanas acerca del control fiscal.</t>
  </si>
  <si>
    <t>Medir el cumplimiento de los reportes que Sirven  de insumo al proceso de planeación del PAD y PAE de la entidad.</t>
  </si>
  <si>
    <t>Nivel de cumplimiento en la emisión del Boletín Concejo &amp; Control.</t>
  </si>
  <si>
    <t>Medir el cumplimiento de los boletines emitidos para Visibilizar el apoyo técnico al ejercicio del control político que la entidad le brinda al Concejo de Bogotá.</t>
  </si>
  <si>
    <t>Nivel de cumplimiento de campañas de comunicación .</t>
  </si>
  <si>
    <t xml:space="preserve">100%
</t>
  </si>
  <si>
    <t>Percepción de los funcionarios de la entidad frente a las campañas de comunicación.</t>
  </si>
  <si>
    <t>Medir la percepción de los funcionarios sobre las campañas de comunicación de la entidad.</t>
  </si>
  <si>
    <t>Socializar los resultados de gestión de la Entidad dados a conocer a través de la rendición de cuentas de la entidad</t>
  </si>
  <si>
    <t>Nivel de cumplimiento en la socialización de los resultados de la gestión a través de la rendición de cuentas de la Entidad</t>
  </si>
  <si>
    <t>No de socializaciones publicadas en los diferentes medios de comunicación sobre  resultados de la Rendición de Cuentas*100/ No. de rendición de cuentas realizadas por la Entidad.</t>
  </si>
  <si>
    <t>Proceso  Estudios de Economía y Política Pública</t>
  </si>
  <si>
    <t>Dirección y Subdirecciones del PEEPP</t>
  </si>
  <si>
    <t>Cumplimiento en la ejecución del Plan Anual de Estudios PAE 2018</t>
  </si>
  <si>
    <t>Medir el grado de avance y cumplimiento en la elaboración de los informes, estudios y pronunciamientos programados en el PAE por el PEEPP.</t>
  </si>
  <si>
    <t>Propuesta Presentada:  
SI: 100%
NO: 0%</t>
  </si>
  <si>
    <t>Subdirección de Evaluación de la Política Publica</t>
  </si>
  <si>
    <t>Cumplimiento en la socialización de la metodología para la evaluación de la política pública distrital</t>
  </si>
  <si>
    <t>Medir la cobertura en la socialización de la Metodología para la evaluación de la política pública distrital</t>
  </si>
  <si>
    <t>Proceso Vigilancia y Control a la Gestión Fiscal</t>
  </si>
  <si>
    <t>No. sujetos de control auditados mediante cualquier modalidad de auditoria en la vigencia *100/Total de sujetos de control de la CB asignados en la resolución vigente.</t>
  </si>
  <si>
    <t>Formalizar, automatizar e implementar la metodología para la calificación de la Gestión Fiscal MCGF optimizada por las Direcciones Sectoriales</t>
  </si>
  <si>
    <t>Cumplimiento en la optimización de  la MCGF</t>
  </si>
  <si>
    <t>Medir el cumplimiento en la optimización y simplificación de los factores que componen la MCGF.</t>
  </si>
  <si>
    <t>Cumplimiento en el traslado de hallazgos fiscales</t>
  </si>
  <si>
    <t>Medir el nivel de cumplimiento en el traslado de hallazgos fiscales a la DRFJC generados durante la vigencia del PAD</t>
  </si>
  <si>
    <t>Reportar los beneficios del proceso de vigilancia y control a la gestión fiscal para determinar su tasa de retorno a la sociedad.</t>
  </si>
  <si>
    <t>Medir la tasa de retorno del ejercicio fiscal</t>
  </si>
  <si>
    <t>Nivel de cumplimiento en la unificación de la información .</t>
  </si>
  <si>
    <t>Desarrollar actividades de formación encaminadas al mejoramiento de las competencias laborales de los Servidores Públicos de la Contraloría de Bogotá D. C.</t>
  </si>
  <si>
    <t xml:space="preserve">Nivel de cumplimiento de las actividades de formación </t>
  </si>
  <si>
    <t xml:space="preserve">Medir el nivel de cumplimiento de las actividades de formación que son programadas en el PIC </t>
  </si>
  <si>
    <t xml:space="preserve">Número de actividades de formación desarrolladas*100/Número de actividades de formación programadas en el PIC 2018 </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</si>
  <si>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</si>
  <si>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</si>
  <si>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</si>
  <si>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Ejecutar los recursos asignados en la meta 4 del proyecto de inversión 1195 - Implementación y Seguimiento al Nuevo Marco Normativo Contable bajo Normas NICSP.</t>
  </si>
  <si>
    <t>Nivel de cumplimiento en la ejecución de los recursos de la meta 4 del proyecto de inversión 1195.</t>
  </si>
  <si>
    <t>Medir la eficacia en la ejecución de los recursos asignados a la meta 4 del proyecto de inversión 1195 establecidos en la Implementación y Seguimiento al Nuevo Marco Normativo Contable bajo Normas NICSP.</t>
  </si>
  <si>
    <t>Ejecutar los recursos asignados en la meta 2 del proyecto de inversión 1195, Implementar los programas ambientales establecidos en el PIGA</t>
  </si>
  <si>
    <t>Nivel de cumplimiento en la ejecución de los recursos de la meta 2 del proyecto de inversión 1195.</t>
  </si>
  <si>
    <t>Medir la eficacia en la ejecución de los recursos asignados a la meta 2 del proyecto de inversión 1195,  implementación de los programas ambientales del PIGA.</t>
  </si>
  <si>
    <t>Ejecutar los recursos asignados a la meta 1 del Proyecto de Inversión 1194 " Fortalecimiento de la  infraestructura de tecnologías de la información y las comunicaciones de la Contraloría de Bogotá D. C.".</t>
  </si>
  <si>
    <t xml:space="preserve">Nivel de cumplimiento en la ejecución de los recursos  de la meta 1 del Proyecto de Inversión 1194.   </t>
  </si>
  <si>
    <t>Medir la eficacia en la ejecución de los recursos asignados a la meta 1 del Proyecto de Inversión 1194.</t>
  </si>
  <si>
    <t>Total del Presupuesto ejecutado* 100 / Total Presupuesto asignado a la meta 1 del Proyecto de Inversión 1194</t>
  </si>
  <si>
    <t xml:space="preserve">Nivel de cumplimiento en la ejecución de los recursos  de la meta 2 del Proyecto de Inversión 1194.   </t>
  </si>
  <si>
    <t>Medir la eficacia en la ejecución de los recursos asignados a la meta 2 del Proyecto de Inversión 1194.</t>
  </si>
  <si>
    <t>Total del Presupuesto ejecutado* 100 / Total Presupuesto asignado a la meta 2 del Proyecto de Inversión 1194.</t>
  </si>
  <si>
    <t xml:space="preserve">Atender los requerimientos efectuados por los usuarios de las dependencias de la entidad y sujetos de control cuando aplique, en lo referente a sistemas de información y equipos informáticos
</t>
  </si>
  <si>
    <t>Nivel de cumplimiento en la atención de los requerimientos presentados por los usuarios de las dependencias de la entidad y sujetos de control cuando aplique, en lo referente a sistemas de información y equipos informáticos.</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</si>
  <si>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</si>
  <si>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</si>
  <si>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Recibir  las transferencias documentales primarias programadas durante la vigencia 2018</t>
  </si>
  <si>
    <t>Medir el porcentaje de cumplimiento de las transferencias primarias programadas durante la vigencia 2018</t>
  </si>
  <si>
    <t>Total de actividades ejecutadas  *100/ el total de actividades programadas en el Plan de Trabajo establecido para implementar el Sistema Integrado de Conservación</t>
  </si>
  <si>
    <t xml:space="preserve">Evaluación y Mejora </t>
  </si>
  <si>
    <t>Realizar verificaciones a los planes de mejoramiento  de conformidad con los términos establecidos en la Circular periodicidad reporte de información, análisis de datos y presentación de informes de gestión</t>
  </si>
  <si>
    <t>Establecer el avance en la ejecución de  los planes de mejoramiento  de conformidad con los términos establecidos en la Circular periodicidad reporte de información, análisis de datos y presentación de informes de gestión</t>
  </si>
  <si>
    <t xml:space="preserve">Número de verificaciones realizadas a los planes de mejoramiento  *100 / Número total de verificaciones programadas de conformidad con los términos establecidos en la Circular vigente de periodicidad reporte de información, análisis de datos y presentación de informes de gestión </t>
  </si>
  <si>
    <t>Medir el cumplimiento de las actividades de sensibilización relacionadas con el enfoque hacia la prevención establecidas en la planeación de actividades de la Oficina de Control Interno.</t>
  </si>
  <si>
    <t>Número de actividades adelantadas de sensibilización relacionadas con el enfoque hacia la prevención *100 / Número total  de actividades   sobre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</si>
  <si>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 análisis de datos y presentación de informes de gestión</t>
  </si>
  <si>
    <t xml:space="preserve">Número de verificaciones realizadas al Mapa de Riesgos por procesos  *100 / Número total de verificaciones programadas de conformidad con los términos establecidos en la Circular vigente de periodicidad reporte de información, análisis de datos y presentación de informes de gestión </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</si>
  <si>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</si>
  <si>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</si>
  <si>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</si>
  <si>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</si>
  <si>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PLAN DE ACCIÓN - VIGENCIA 2018</t>
  </si>
  <si>
    <t>Medir el grado de satisfacción del servicio al cliente (Concejo) que brinda la Contraloría de Bogotá, de la vigencia anterior.</t>
  </si>
  <si>
    <t>Percepción de los Concejales sobre los productos y servicios entregados por la Contraloría.</t>
  </si>
  <si>
    <t>realizar medición a la percepción de los concejales de Bogotá respecto a la Contraloría.</t>
  </si>
  <si>
    <t>Informe "Medición de la percepción del cliente (Concejo)" realizado * 100 / Informe "Medición de la percepción del cliente (Concejo)" programado.</t>
  </si>
  <si>
    <t>Medir el grado de satisfacción del servicio al cliente (Ciudadanía) que brinda la Contraloría de Bogotá, de la vigencia anterior.</t>
  </si>
  <si>
    <t>Informe "Medición de la percepción del cliente (ciudadanía)" realizado * 100 / Informe "Medición de la percepción del cliente (ciudadanía)" programado.</t>
  </si>
  <si>
    <t>Medir el grado de percepción de los periodistas, de la gestión que adelanta la Contraloría de Bogotá, de la vigencia anterior.</t>
  </si>
  <si>
    <t>Percepción de los periodista sobre la gestión que adelanta la Contraloría de Bogotá.</t>
  </si>
  <si>
    <t>Realizar la medición de la percepción sobre la gestión que adelanta la Contraloría de Bogotá.</t>
  </si>
  <si>
    <t>Informe "Medición de percepción de los periodistas" realizado * 100 / Informe "Medición de la percepción de los periodistas" programado.</t>
  </si>
  <si>
    <t>Despacho del Contralor Auxiliar</t>
  </si>
  <si>
    <t xml:space="preserve">Adelantar la Auditoria de Desempeño de la “Preparación de la implementación de los Objetivos de Desarrollo Sostenible con enfoque en el ODS 5 – Equidad de Género” en el Distrito Capital, en el marco de  la auditoria coordinada orientada por la OLACEFS  y la IDI. </t>
  </si>
  <si>
    <t>Cumplimiento de las actividades de las fases de planeación, ejecución e inicio de cierre de la Auditoria de Desempeño de la “Preparación de la implementación de los Objetivos de Desarrollo Sostenible con enfoque en el ODS 5 – Equidad de Género” en el Distrito Capital.</t>
  </si>
  <si>
    <t>Establecer el cumplimiento de las actividades de las fases de planeación, ejecución e inicio de cierre de la Auditoria de Desempeño de la “Preparación de la implementación de los Objetivos de Desarrollo Sostenible con enfoque en el ODS 5 – Equidad de Género” en el Distrito Capital, de acuerdo a lo establecido por la OLACEFS  y la IDI.</t>
  </si>
  <si>
    <t>No. De actividades ejecutadas de las de las fases de planeación, ejecución e inicio de cierre de la Auditoria de Desempeño de la “Preparación de la implementación de los Objetivos de Desarrollo Sostenible con enfoque en el ODS 5 – Equidad de Género” en el Distrito Capital, de acuerdo a lo establecido por la OLACEFS  y la IDI * 100  / No. De actividades programadas para las fases de planeación y ejecución de la Auditoria de Desempeño de la “Preparación de la implementación de los Objetivos de Desarrollo Sostenible con enfoque en el ODS 5 – Equidad de Género” en el Distrito Capital, de acuerdo a lo establecido por la OLACEFS  y la IDI</t>
  </si>
  <si>
    <t>Presentar a la dirección de TICS una propuesta, para que a través de SIVICOF permita administrar, capturar, procesar, consolidar y reportar, (entre otras funciones), las cifras estadísticas, presupuestales y financieras del Distrito Capital.</t>
  </si>
  <si>
    <t>No. de actuaciones judiciales y extrajudiciales realizadas, más número de actuaciones judiciales y extrajudiciales en trámite, dentro de los términos de Ley  * 100 /No. de actuaciones requeridas para la representación judicial y extrajudicial de la Entidad dentro de los términos de ley.</t>
  </si>
  <si>
    <t>Número de asesorías atendidas dentro del período, más número de asesorías en trámite dentro del término legal * 100 /No. de solicitudes de asesorías recibidas dentro del período.</t>
  </si>
  <si>
    <t xml:space="preserve">Realizar actividades de sensibilización, sobre los sistemas de evaluación del desempeño laboral, establecidos para los Servidores Públicos de la Contraloría de Bogotá, D.C.  </t>
  </si>
  <si>
    <t>Implementar el Sistema Integrado de Conservación en la Contraloría de Bogotá D.C., que permita garantizar el adecuado manejo y conservación de los documentos</t>
  </si>
  <si>
    <t>Nivel de cumplimiento en la implementación del Sistema Integrado de Conservación</t>
  </si>
  <si>
    <t>Medir el cumplimiento de las actividades establecidas en el plan de trabajo, para la implementación del Sistema Integrado de Conservación (Elaboración)</t>
  </si>
  <si>
    <t xml:space="preserve">Adelantar acciones de sensibilización relacionadas con el enfoque hacia la prevención  de acuerdo con la   Planeación de actividades de la Oficina de Control Interno. </t>
  </si>
  <si>
    <t>Realizar una estrategia de acompañamiento y sensibilización que contribuya al mejoramiento del SIG.</t>
  </si>
  <si>
    <t>Brindar asesoría en el reporte de información a ser incluida en el tablero de control, que permita contar con información confiable y oportuna de los procesos para la toma de decisiones.</t>
  </si>
  <si>
    <t>Nivel de  cumplimiento en la atención de a soserías solicitadas por los procesos.</t>
  </si>
  <si>
    <t>Medir el cumplimiento en la atención de a soserías solicitadas por los procesos.</t>
  </si>
  <si>
    <t>Número de asesorías brindadas a los procesos * 100/ Total de solicitudes de asesorías solicitadas por los diferentes procesos</t>
  </si>
  <si>
    <t>Participación Ciudadana y Comunicación con las Partes Interesadas</t>
  </si>
  <si>
    <t>Subdirección de Estadísticas y Análisis Presupuestal y Financiero</t>
  </si>
  <si>
    <t>Cumplimiento en el diseño y estructura de la base de datos estadística del D.C.</t>
  </si>
  <si>
    <t>Medir el cumplimiento en la elaboración y presentación de la propuesta de diseño de base de datos estadística  del D.C.</t>
  </si>
  <si>
    <t>Direcciones sectoriales de Fiscalización a las que se socializó la Metodología * 100 / Total de Direcciones Sectoriales de Fiscalización de la CB</t>
  </si>
  <si>
    <t>Informes, estudios y pronunciamientos comunicados al Cliente *100 / Total de informes, estudios y pronunciamientos programados en el PAE 2018</t>
  </si>
  <si>
    <t>Código formato: PDE-04-03
Versión 14.0</t>
  </si>
  <si>
    <t>Nivel de  cumplimiento en la difusión de los lineamientos de la Alta Dirección.</t>
  </si>
  <si>
    <t>Medir el cumplimiento en la difusión de los lineamientos de la Alta Dirección.</t>
  </si>
  <si>
    <t>_</t>
  </si>
  <si>
    <t xml:space="preserve">Número de auditorías internas  realizadas * 100 / Número Total de auditorías  aprobadas para el PAAI </t>
  </si>
  <si>
    <t>Medir el grado de ejecución de las indagaciones preliminares y visitas de control fiscal que adelante la Dirección de Reacción Inmediata -DRI.</t>
  </si>
  <si>
    <t>Indagaciones preliminares mas visitas de control fiscal terminadas por el DRI en la vigencia*100 / Indagaciones preliminares mas visitas de control fiscal  iniciadas por el DRI en la vigencia *100</t>
  </si>
  <si>
    <t>Promedio de días utilizados en el trámite de las Indagaciones Preliminares Terminadas en la Vigencia</t>
  </si>
  <si>
    <t>Tasa de Retorno del Control Fiscal</t>
  </si>
  <si>
    <t>Valor de los beneficios del proceso de vigilancia y control a la gestión fiscal generados en la vigencia / Valor del presupuesto ejecutado de la Contraloría de Bogotá, D.C. durante el periodo evaluado del Plan de Acción</t>
  </si>
  <si>
    <t>Ejecutar el Plan de Auditoría Distrital vigencia 2018.</t>
  </si>
  <si>
    <t>Cumplimiento en la ejecución del Plan de Auditoria Distrital 2018.</t>
  </si>
  <si>
    <t>Medir el grado de cumplimiento de las actuaciones programadas en el Plan de Auditoria Distrital 2018.</t>
  </si>
  <si>
    <t>No. de actuaciones ejecutadas en desarrollo del PAD 2018 * 100 / No. de actuaciones programadas en el PAD 2018.</t>
  </si>
  <si>
    <t>Dirección de Planeación y Direcciones Sectoriales de Fiscalización</t>
  </si>
  <si>
    <t>Elaborar informes, estudios y pronunciamientos que apoyen técnicamente el control político, el control social y las buenas prácticas en la gestión pública distrital y permitan evaluar las finanzas, las políticas públicas, la gestión ambiental y el plan de desarrollo del Distrito Capital.</t>
  </si>
  <si>
    <t>Socializar la metodología para la evaluación de la política pública distrital</t>
  </si>
  <si>
    <t xml:space="preserve">Difundir  los lineamientos de la alta dirección que orienten la labor de la Entidad y las prioridades a tener en cuenta en la planificación de planes, programas, proyectos  y recursos de la siguiente vigencia, para la operación de los procesos del SIG y el cumplimiento de la misión institucional. </t>
  </si>
  <si>
    <t>Se difundieron los lineamientos de la Alta Dirección?:
SI= 100%
NO = 0%</t>
  </si>
  <si>
    <t>SPRF y DRFJC</t>
  </si>
  <si>
    <t>Decisiones Ejecutoriadas en PRF activos 2013</t>
  </si>
  <si>
    <t>Evitar la prescripción de los PRF 2013.</t>
  </si>
  <si>
    <t>Decisiones PRF</t>
  </si>
  <si>
    <t>SJC</t>
  </si>
  <si>
    <t>Recaudar dinero de los Procesos de Jurisdicción Coactiva - PJC (mientras sea legalmente posible).</t>
  </si>
  <si>
    <t>Recaudo PJC</t>
  </si>
  <si>
    <t>Medir la efectividad del recaudo en los PJC</t>
  </si>
  <si>
    <t>Impulsar los PJC activos (mientras sea legalmente posible).</t>
  </si>
  <si>
    <t>Impulso PJC</t>
  </si>
  <si>
    <t>Medir la gestión en los PJC en la etapa persuasiva y coactiva</t>
  </si>
  <si>
    <t>Ordenar a la Subdirección Financiera el traslado de los dineros y endoso de los títulos recibidos, a las Entidades afectadas (mientras sea legalmente posible).</t>
  </si>
  <si>
    <t>Orden de Traslado y Endoso de Títulos Valores</t>
  </si>
  <si>
    <t>Medir la ordenación de los títulos y consignaciones recibidos en los PJC</t>
  </si>
  <si>
    <t>SPRF, SJC y
DRFJC</t>
  </si>
  <si>
    <t>Decretar medida cautelar a los PRF y PJC con información patrimonial positiva, que no cuentan con póliza, el amparo no está vigente o no es suficiente. Mientras legal y procesalmente sea posible.</t>
  </si>
  <si>
    <t>Medidas Cautelares Decretadas en PRF y PJC</t>
  </si>
  <si>
    <t>Lograr el Resarcimiento del Daño Patrimonial</t>
  </si>
  <si>
    <t>DRFJC</t>
  </si>
  <si>
    <t>Resolver los grados de consulta y recursos de apelación de los PRF</t>
  </si>
  <si>
    <t>Grados de Consulta y Recursos de Apelación de los PRF</t>
  </si>
  <si>
    <t>Resolver todos los Grados de Consulta y Recursos de Apelación de los PRF</t>
  </si>
  <si>
    <t>Estudio de HF e IP - DRFJC y SPR</t>
  </si>
  <si>
    <t>Conocer el resultado del estudio realizado a los HF e IP por parte de la DRFJC y SPRF</t>
  </si>
  <si>
    <t>N° de Procesos con medidas cautelares decretadas * 100/N° de Procesos con Información Patrimonial Positiva, que No Cuentan con Póliza, el Amparo No está Vigente o No es Suficiente.</t>
  </si>
  <si>
    <t>N° de Títulos y Consignaciones Ordenados Trasladar y Endosar a las Entidades Afectadas * 100/ N° Títulos o Consignaciones Recibidos en el Proceso Coactivo</t>
  </si>
  <si>
    <t>Nº de Consultas y Recursos Resueltos * 100/Nº de Consultas y Recursos recibidos 
1 mes antes.</t>
  </si>
  <si>
    <t>Adelantar los procesos contractuales previstos en el Plan Anual de Adquisiciones, de acuerdo con las necesidades presentadas por cada una de las Dependencias de la entidad.</t>
  </si>
  <si>
    <t xml:space="preserve">
Efectividad</t>
  </si>
  <si>
    <t>Gestión del Talento
Humano</t>
  </si>
  <si>
    <t xml:space="preserve">Consolidar los datos sobre temas relacionados con ausentismo para generar una base de datos transversal a toda la dependencia, que permita obtener reportes específicos sobre el tema </t>
  </si>
  <si>
    <t>Consolidar la información registrada en las bases de datos de la Subdirección que sirva de insumo para generar información confiable, unificada y oportuna sobre el ausentismo en la entidad.</t>
  </si>
  <si>
    <t xml:space="preserve">Emitir  un boletín trimestral en materia de políticas del régimen disciplinario con el fin de orientar a los Servidores Públicos de la Contraloría de Bogotá,  para   generar consciencia y prevenir acciones disciplinables.
</t>
  </si>
  <si>
    <t>Implementación de procesos de pedagogía social formativa e ilustrativa</t>
  </si>
  <si>
    <t>Medir el cumplimiento de las actividades pedagógicas programadas.</t>
  </si>
  <si>
    <t>No. De actividades de pedagogía social ejecutadas *100 / Total de actividades de pedagogía social programadas.</t>
  </si>
  <si>
    <t>Realizar rendiciones de cuenta a  ciudadanos de las 20 localidades sobre la gestión desarrollada por la Contraloría de Bogotá, D.C., y sus resultados.</t>
  </si>
  <si>
    <t>Nº de Fondos de Desarrollo Local  a los que se rindió cuenta *100 / No. De  Fondos de Desarrollo Local.</t>
  </si>
  <si>
    <t>Tramitar el traslado de los hallazgos con incidencia fiscal, producto de las auditorias o de cualquier otra actuación de control fiscal realizadas en la vigencia en los términos establecidos.</t>
  </si>
  <si>
    <t xml:space="preserve">Medir el cumplimiento en el seguimiento  a la ejecución del PAC </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</si>
  <si>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</si>
  <si>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</si>
  <si>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</si>
  <si>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Nº PJC con Impulso 
(autos que avocan conocimiento y autos de mandamientos de pago) *100/N° de PJC Activos</t>
  </si>
  <si>
    <t>Recursos Ejecutados *100 /Total de recursos asignados a la meta 4.</t>
  </si>
  <si>
    <t>Recursos Ejecutados *100 /Total de recursos asignados a la meta 2.</t>
  </si>
  <si>
    <t>Nivel de cumplimiento de las actividades de sensibilización del enfoque hacia la prevención</t>
  </si>
  <si>
    <t>Grado de cumplimiento  de las acciones del  Mapa de Riesgos Institucional y  por procesos</t>
  </si>
  <si>
    <t>No. De actividades de sensibilización realizadas*100/ Total de actividades de sensibilización programadas (8)</t>
  </si>
  <si>
    <t>Ejecutar los recursos asignados a la meta 2 del Proyecto de Inversión 1194 " Fortalecimiento de la  infraestructura de tecnologías de la información y las comunicaciones de la Contraloría de Bogotá D. C.".</t>
  </si>
  <si>
    <t>Gestión de Tecnologías de la Información</t>
  </si>
  <si>
    <t>realizar medición a la percepción de la ciudadanía de Bogotá respecto a la Contraloría.</t>
  </si>
  <si>
    <t>Percepción de los ciudadanía sobre los productos y servicios entregados por la Contraloría.</t>
  </si>
  <si>
    <t>Nivel de cumplimiento en la ejecución de las actividades de la etapa preliminar del plan de trabajo.</t>
  </si>
  <si>
    <t>Medir el nivel de cumplimiento en la ejecución de las actividades de la etapa preliminar del plan de trabajo.</t>
  </si>
  <si>
    <t>Número de acividades ejecutadas dentro del plazo establecido en el cronograma de la etapa preliminar del plan de trabajo * 100 / Número de actividades a ejecutar según el cronograma dee la etapa preliminar del plan de trabajo (4)</t>
  </si>
  <si>
    <t>Ejecutar las actividades previstas en la etapa preliminar del cronograma del plan de trabajo diseñado, con el fin de estudiar la necesiadad de adoptar un nuevo Manual Especifico de Funciones y Competencias Laborales para los empleos de la planta de personal de la Entidad o modificar el que se encuentre vigente.</t>
  </si>
  <si>
    <t xml:space="preserve">Bases de datos  consolidada: 
Si=100%
No=0%
</t>
  </si>
  <si>
    <t>Implementar el codigo de integridad en la Contraloria de Bogotá.</t>
  </si>
  <si>
    <t>Nivel de cumplimiento en la implementación del codigo de integridad en el Entidad.</t>
  </si>
  <si>
    <t>Medir el cumplimiento en la implementación del codigo de integridad en el Entidad.</t>
  </si>
  <si>
    <t>No. de actividades ejecutadas *100/ No. actividades   programadas.</t>
  </si>
  <si>
    <t>Procesos</t>
  </si>
  <si>
    <t xml:space="preserve">
No.
Indicador</t>
  </si>
  <si>
    <t>Estrategias Corporativas</t>
  </si>
  <si>
    <t>Proceso</t>
  </si>
  <si>
    <t xml:space="preserve">No. Indicadores </t>
  </si>
  <si>
    <t>Eeficiencia</t>
  </si>
  <si>
    <r>
      <rPr>
        <b/>
        <sz val="10"/>
        <rFont val="Arial"/>
        <family val="2"/>
      </rPr>
      <t>Objetivo No. 1.</t>
    </r>
    <r>
      <rPr>
        <sz val="10"/>
        <rFont val="Arial"/>
        <family val="2"/>
      </rPr>
      <t xml:space="preserve"> Fortalecer la vigilancia y control a la gestión fiscal</t>
    </r>
  </si>
  <si>
    <r>
      <rPr>
        <b/>
        <sz val="10"/>
        <rFont val="Arial"/>
        <family val="2"/>
      </rPr>
      <t xml:space="preserve">Objetivo No. 2. </t>
    </r>
    <r>
      <rPr>
        <sz val="10"/>
        <rFont val="Arial"/>
        <family val="2"/>
      </rPr>
      <t>Vincular a la ciudadanía al ejercicio del control fiscal</t>
    </r>
  </si>
  <si>
    <r>
      <rPr>
        <b/>
        <sz val="10"/>
        <rFont val="Arial"/>
        <family val="2"/>
      </rPr>
      <t xml:space="preserve">Objetivo No. 3. </t>
    </r>
    <r>
      <rPr>
        <sz val="10"/>
        <rFont val="Arial"/>
        <family val="2"/>
      </rPr>
      <t>Optimizar la gestión de la Entidad hacia el mejoramiento continuo</t>
    </r>
  </si>
  <si>
    <r>
      <rPr>
        <b/>
        <sz val="10"/>
        <rFont val="Arial"/>
        <family val="2"/>
      </rPr>
      <t>Objetivo No. 4</t>
    </r>
    <r>
      <rPr>
        <sz val="10"/>
        <rFont val="Arial"/>
        <family val="2"/>
      </rPr>
      <t>. Fortalecer la capacidad institucional</t>
    </r>
  </si>
  <si>
    <r>
      <rPr>
        <b/>
        <sz val="10"/>
        <rFont val="Arial"/>
        <family val="2"/>
      </rPr>
      <t>Objetivo No. 5.</t>
    </r>
    <r>
      <rPr>
        <sz val="10"/>
        <rFont val="Arial"/>
        <family val="2"/>
      </rPr>
      <t xml:space="preserve"> 
Estar a la vanguardia de las tecnologías  de la información y las comunicaciones</t>
    </r>
  </si>
  <si>
    <t>No.
Actividades</t>
  </si>
  <si>
    <t>Objetivo No. 1</t>
  </si>
  <si>
    <t>Objetivo No. 2</t>
  </si>
  <si>
    <t>Objetivo No. 3</t>
  </si>
  <si>
    <t>Objetivo No. 4</t>
  </si>
  <si>
    <t>Objetivo No. 5</t>
  </si>
  <si>
    <t>Participación Ciudadana y CPI</t>
  </si>
  <si>
    <t>Participación Ciudadana y CPI.</t>
  </si>
  <si>
    <t>Estudios de Economía y PP.</t>
  </si>
  <si>
    <t>Estudio de Economía y PP.</t>
  </si>
  <si>
    <t xml:space="preserve">Responsabilidad fiscal </t>
  </si>
  <si>
    <t>Evaluación y Mejora</t>
  </si>
  <si>
    <t>Jornadas de sensibilización realizadas*100/Jornadas de sensibilización programadas (5)</t>
  </si>
  <si>
    <t>Revisar y actualizar la Fase de Planificación de SGSI de la CB, conforme a lo establecido en la Nueva Política de Gobierno Digital, definida mediante el Decreto 1008 de 2018</t>
  </si>
  <si>
    <t>Nivel de avance en las actividades programadas en el Plan de Trabajo establecido para revisar y actualizar la Fase de planificación de SGSI, teniendo en cuenta el nuevo alcance.</t>
  </si>
  <si>
    <t>Medir el nivel de avance en las actividades programadas en el Plan de Trabajo establecido para revisar y actualizar la fase de planificación del Subsistema de Gestión de  Seguridad y Privacidad de la Información.</t>
  </si>
  <si>
    <t>No de actividades ejecutadas *100/ No. de Actividades
programadas en el plan de trabajo establecido para revisar y actualizar la Fase de
Planificación de SGSI, teniendo en cuenta el nuevo alcance del SGSI a implementar los
Proceso del SIG.</t>
  </si>
  <si>
    <t>Porcentaje</t>
  </si>
  <si>
    <t>Ejecutar el plan de trabajo definido por la Dirección de TIC orientado a Implementación de la
Política de Gobierno Digital en los componentes TIC para el Estado y TIC para la Sociedad y
el eje transversal de Arquitectura, de conformidad con lo definido en el Decreto 1008 de 2018.</t>
  </si>
  <si>
    <t>Nivel de cumplimiento en la Implementación de la Estrategia de Gobierno Digital en la CB.</t>
  </si>
  <si>
    <t>Medir el avance en la Implementación de la Política de Gobierno Digital (1008-2018  de MINTIC) en la CB, de acuerdo con el Plan definido por la Dirección de TIC</t>
  </si>
  <si>
    <t>Numero de actividades ejecutadas   de acuerdo con el Plan definido por la Dirección de TIC *100  / No. total de actividades establecidas en el Plan definido por la Dirección de TIC para los 2 componentes y el eje transversal</t>
  </si>
  <si>
    <t>Estudiar los Hallazgos Fiscales (HF) y/o Indagaciones Preliminares (IP).</t>
  </si>
  <si>
    <t xml:space="preserve">Cantidad de memorandos enviados para aperturar procesos de responsabilidad fiscal más los memorandos de devolución de hallazgos e indagaciones preliminares, cualquiera sea su vigencia * 100/ Inventario total de hallazgos fiscales e indagaciones preliminares radicados con anterioridad al 30 de noviembre de 2018, cualquiera sea su vigencia.  </t>
  </si>
  <si>
    <t>Conocer el resultado del estudio realizado a los HF e IP por parte de la SPRF</t>
  </si>
  <si>
    <t>Cantidad de autos de apertura o autos de apertura e imputación del proceso de responsabilidad fiscal más el de  número de memorandos de devolución de hallazgos e indagaciones preliminares, cualquiera sea su vigencia * 100 /Inventario total de hallazgos  fiscales e indagaciones preliminares radicados con anterioridad al 30 de  noviembre de 2018, cualquiera sea su vigencia</t>
  </si>
  <si>
    <t>Desarrollar 190 actividades de  pedagogía social formativa e ilustrativa.</t>
  </si>
  <si>
    <t>Desarrollar 656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</si>
  <si>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Proferir decisión ejecutoriada a los 168 PRF activos de 2013, para evitar su prescripción (mientras sea legalmente posible).</t>
  </si>
  <si>
    <t>Proferir 420 decisiones en los PRF (Ley 610 de 2000 y 1474 de 2011)</t>
  </si>
  <si>
    <t>Cuantía Recaudada *  100/ Cuantía Proyectada a Recaudar
($4.500.000.000)</t>
  </si>
  <si>
    <t>Código documento: PDE-04
Versión 5.0</t>
  </si>
  <si>
    <r>
      <t xml:space="preserve">N° PRF 2013 con Decisión Ejecutoriada (Archivo, Cesación por Pago, Fallos Con y Fallo Sin) </t>
    </r>
    <r>
      <rPr>
        <b/>
        <sz val="10"/>
        <rFont val="Arial"/>
        <family val="2"/>
      </rPr>
      <t>-</t>
    </r>
    <r>
      <rPr>
        <sz val="10"/>
        <rFont val="Arial"/>
        <family val="2"/>
      </rPr>
      <t xml:space="preserve"> N° PRF 2013 Prescritos * 100/168 PRF Activos 2013</t>
    </r>
  </si>
  <si>
    <t>N° Decisiones Proferidas en los PRF (Imputaciones, Archivo, Cesación por Pago, Fallos con y Fallos Sin) * 100/420 Decisiones Programadas</t>
  </si>
  <si>
    <t>Página x de y</t>
  </si>
  <si>
    <t>1. Fecha de aprobación y/o modificación: Noviembre 23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</si>
</sst>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240A]#,##0"/>
    <numFmt numFmtId="166" formatCode="_ * #,##0_ ;_ * \-#,##0_ ;_ * &quot;-&quot;??_ ;_ @_ "/>
    <numFmt numFmtId="167" formatCode="#,##0_ ;\-#,##0\ "/>
    <numFmt numFmtId="168" formatCode="dd\-mmm\-yyyy"/>
    <numFmt numFmtId="169" formatCode="0.0%"/>
  </numFmts>
  <fonts count="39" x14ac:knownFonts="1">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sz val="12"/>
      <name val="Arial"/>
      <family val="2"/>
    </font>
    <font>
      <sz val="11"/>
      <name val="Arial"/>
      <family val="2"/>
    </font>
    <font>
      <b/>
      <sz val="10"/>
      <color rgb="FFFF0000"/>
      <name val="Arial"/>
      <family val="2"/>
    </font>
    <font>
      <sz val="12"/>
      <color rgb="FFFF0000"/>
      <name val="Arial"/>
      <family val="2"/>
    </font>
    <font>
      <b/>
      <sz val="12"/>
      <name val="Arial"/>
      <family val="2"/>
    </font>
    <font>
      <sz val="12"/>
      <color theme="1"/>
      <name val="Arial"/>
      <family val="2"/>
    </font>
    <font>
      <b/>
      <sz val="12"/>
      <color theme="1"/>
      <name val="Arial"/>
      <family val="2"/>
    </font>
    <font>
      <b/>
      <sz val="12"/>
      <color indexed="10"/>
      <name val="Arial"/>
      <family val="2"/>
    </font>
    <font>
      <b/>
      <sz val="11"/>
      <name val="Calibri"/>
      <family val="2"/>
    </font>
    <font>
      <b/>
      <sz val="11"/>
      <name val="Arial"/>
      <family val="2"/>
    </font>
    <font>
      <b/>
      <sz val="12"/>
      <name val="Calibri"/>
      <family val="2"/>
    </font>
    <font>
      <b/>
      <sz val="12"/>
      <color theme="1"/>
      <name val="Calibri"/>
      <family val="2"/>
      <scheme val="minor"/>
    </font>
    <font>
      <sz val="12"/>
      <color theme="1"/>
      <name val="Calibri"/>
      <family val="2"/>
      <scheme val="minor"/>
    </font>
    <font>
      <b/>
      <sz val="12"/>
      <color rgb="FFFF0000"/>
      <name val="Arial"/>
      <family val="2"/>
    </font>
    <font>
      <b/>
      <u/>
      <sz val="10"/>
      <name val="Arial"/>
      <family val="2"/>
    </font>
    <font>
      <sz val="10"/>
      <name val="Arial"/>
      <family val="2"/>
    </font>
    <font>
      <sz val="10"/>
      <color indexed="10"/>
      <name val="Arial"/>
      <family val="2"/>
    </font>
    <font>
      <sz val="8"/>
      <color rgb="FFFF0000"/>
      <name val="Arial"/>
      <family val="2"/>
    </font>
    <font>
      <b/>
      <sz val="10"/>
      <name val="Calibri"/>
      <family val="2"/>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rgb="FF00FF00"/>
        <bgColor indexed="64"/>
      </patternFill>
    </fill>
    <fill>
      <patternFill patternType="solid">
        <fgColor rgb="FFFFFF9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FFFFFF"/>
        <bgColor indexed="64"/>
      </patternFill>
    </fill>
    <fill>
      <patternFill patternType="solid">
        <fgColor theme="7" tint="0.59999389629810485"/>
        <bgColor indexed="64"/>
      </patternFill>
    </fill>
    <fill>
      <patternFill patternType="solid">
        <fgColor rgb="FFC0C0C0"/>
        <bgColor indexed="64"/>
      </patternFill>
    </fill>
    <fill>
      <patternFill patternType="solid">
        <fgColor theme="9"/>
        <bgColor indexed="64"/>
      </patternFill>
    </fill>
    <fill>
      <patternFill patternType="solid">
        <fgColor indexed="10"/>
        <bgColor indexed="64"/>
      </patternFill>
    </fill>
    <fill>
      <patternFill patternType="solid">
        <fgColor theme="0"/>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41">
    <xf numFmtId="0" fontId="0" fillId="0" borderId="0"/>
    <xf numFmtId="0" fontId="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12" fillId="0" borderId="0" applyFont="0" applyFill="0" applyBorder="0" applyAlignment="0" applyProtection="0"/>
    <xf numFmtId="164" fontId="7" fillId="0" borderId="0" applyFont="0" applyFill="0" applyBorder="0" applyAlignment="0" applyProtection="0"/>
    <xf numFmtId="0" fontId="7" fillId="0" borderId="0"/>
    <xf numFmtId="0" fontId="10" fillId="0" borderId="0"/>
    <xf numFmtId="0" fontId="7" fillId="0" borderId="0"/>
    <xf numFmtId="0" fontId="7" fillId="0" borderId="0"/>
    <xf numFmtId="0" fontId="12" fillId="0" borderId="0"/>
    <xf numFmtId="0" fontId="7" fillId="0" borderId="0"/>
    <xf numFmtId="0" fontId="7" fillId="0" borderId="0"/>
    <xf numFmtId="0" fontId="18" fillId="0" borderId="0"/>
    <xf numFmtId="9" fontId="2"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4" fillId="0" borderId="0" applyFon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35"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500">
    <xf numFmtId="0" fontId="0" fillId="0" borderId="0" xfId="0"/>
    <xf numFmtId="0" fontId="0" fillId="2" borderId="0" xfId="0" applyFill="1"/>
    <xf numFmtId="0" fontId="0" fillId="2" borderId="0" xfId="0" applyFill="1" applyBorder="1"/>
    <xf numFmtId="0" fontId="5" fillId="2" borderId="0" xfId="1" applyFill="1" applyAlignment="1" applyProtection="1"/>
    <xf numFmtId="0" fontId="4" fillId="2" borderId="1" xfId="0" applyFont="1" applyFill="1" applyBorder="1" applyAlignment="1">
      <alignment horizontal="center"/>
    </xf>
    <xf numFmtId="0" fontId="4" fillId="2" borderId="1" xfId="0" applyFont="1" applyFill="1" applyBorder="1"/>
    <xf numFmtId="0" fontId="2" fillId="2" borderId="0" xfId="0" applyFont="1" applyFill="1" applyBorder="1"/>
    <xf numFmtId="14" fontId="0" fillId="2" borderId="0" xfId="0" applyNumberFormat="1" applyFill="1"/>
    <xf numFmtId="14" fontId="8"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2" fillId="2" borderId="0" xfId="0" applyFont="1" applyFill="1"/>
    <xf numFmtId="0" fontId="2" fillId="0" borderId="0" xfId="0" applyFont="1"/>
    <xf numFmtId="9" fontId="2" fillId="2" borderId="1" xfId="18" applyFont="1" applyFill="1" applyBorder="1" applyAlignment="1">
      <alignment horizontal="center"/>
    </xf>
    <xf numFmtId="9" fontId="4" fillId="2" borderId="1" xfId="0" applyNumberFormat="1" applyFont="1" applyFill="1" applyBorder="1"/>
    <xf numFmtId="9" fontId="0" fillId="2" borderId="1" xfId="0" applyNumberFormat="1" applyFill="1" applyBorder="1" applyAlignment="1">
      <alignment horizontal="center"/>
    </xf>
    <xf numFmtId="0" fontId="6" fillId="2" borderId="0" xfId="0" applyFont="1" applyFill="1" applyAlignment="1">
      <alignment horizontal="left"/>
    </xf>
    <xf numFmtId="9" fontId="4" fillId="3" borderId="1" xfId="0" applyNumberFormat="1" applyFont="1" applyFill="1" applyBorder="1" applyAlignment="1">
      <alignment horizontal="center"/>
    </xf>
    <xf numFmtId="0" fontId="9" fillId="2" borderId="0" xfId="0" applyFont="1" applyFill="1"/>
    <xf numFmtId="0" fontId="3" fillId="0" borderId="0" xfId="0" applyFont="1" applyFill="1" applyAlignment="1" applyProtection="1">
      <alignment horizontal="justify" vertical="center"/>
    </xf>
    <xf numFmtId="0" fontId="3" fillId="0" borderId="0" xfId="0" applyFont="1" applyAlignment="1" applyProtection="1">
      <alignment horizontal="justify" vertic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3" borderId="6"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2" fillId="10" borderId="1" xfId="0" applyFont="1" applyFill="1" applyBorder="1" applyAlignment="1" applyProtection="1">
      <alignment horizontal="center" vertical="center" wrapText="1"/>
    </xf>
    <xf numFmtId="0" fontId="2" fillId="10" borderId="1" xfId="0" applyFont="1" applyFill="1" applyBorder="1" applyAlignment="1" applyProtection="1">
      <alignment horizontal="justify" vertical="center" wrapText="1"/>
    </xf>
    <xf numFmtId="0" fontId="2" fillId="10" borderId="1" xfId="0" applyFont="1" applyFill="1" applyBorder="1" applyAlignment="1">
      <alignment horizontal="justify" vertical="center" wrapText="1"/>
    </xf>
    <xf numFmtId="0" fontId="2" fillId="0" borderId="1" xfId="0" applyFont="1" applyFill="1" applyBorder="1" applyAlignment="1" applyProtection="1">
      <alignment horizontal="center" vertical="center" wrapText="1"/>
    </xf>
    <xf numFmtId="9" fontId="2" fillId="10" borderId="1" xfId="0" applyNumberFormat="1" applyFont="1" applyFill="1" applyBorder="1" applyAlignment="1" applyProtection="1">
      <alignment horizontal="center" vertical="center" wrapText="1"/>
    </xf>
    <xf numFmtId="9" fontId="2" fillId="0" borderId="0" xfId="0" applyNumberFormat="1" applyFont="1" applyFill="1"/>
    <xf numFmtId="0" fontId="2" fillId="0" borderId="0" xfId="0" applyFont="1" applyFill="1" applyAlignment="1" applyProtection="1">
      <alignment horizontal="justify" vertical="center"/>
    </xf>
    <xf numFmtId="0" fontId="2" fillId="0" borderId="1" xfId="0" applyFont="1" applyFill="1" applyBorder="1" applyAlignment="1" applyProtection="1">
      <alignment horizontal="center" vertical="center"/>
    </xf>
    <xf numFmtId="0" fontId="2" fillId="0" borderId="0" xfId="0" applyFont="1" applyFill="1"/>
    <xf numFmtId="0" fontId="2" fillId="0" borderId="0" xfId="0" applyFont="1" applyFill="1" applyAlignment="1" applyProtection="1">
      <alignment horizontal="justify" vertical="center" wrapText="1"/>
    </xf>
    <xf numFmtId="0" fontId="2" fillId="10" borderId="1" xfId="26" applyNumberFormat="1" applyFont="1" applyFill="1" applyBorder="1" applyAlignment="1" applyProtection="1">
      <alignment horizontal="justify" vertical="center" wrapText="1"/>
      <protection locked="0"/>
    </xf>
    <xf numFmtId="0" fontId="2" fillId="10" borderId="1" xfId="0" applyFont="1" applyFill="1" applyBorder="1" applyAlignment="1" applyProtection="1">
      <alignment horizontal="center" vertical="center"/>
    </xf>
    <xf numFmtId="0" fontId="2" fillId="10" borderId="1" xfId="0" applyNumberFormat="1" applyFont="1" applyFill="1" applyBorder="1" applyAlignment="1" applyProtection="1">
      <alignment horizontal="justify" vertical="center" wrapText="1"/>
    </xf>
    <xf numFmtId="49" fontId="2" fillId="10" borderId="1" xfId="0" applyNumberFormat="1" applyFont="1" applyFill="1" applyBorder="1" applyAlignment="1" applyProtection="1">
      <alignment horizontal="justify" vertical="center" wrapText="1"/>
    </xf>
    <xf numFmtId="49" fontId="2" fillId="10" borderId="1" xfId="26" applyNumberFormat="1" applyFont="1" applyFill="1" applyBorder="1" applyAlignment="1" applyProtection="1">
      <alignment horizontal="justify" vertical="center" wrapText="1"/>
      <protection locked="0"/>
    </xf>
    <xf numFmtId="0" fontId="2" fillId="10" borderId="1" xfId="0" applyFont="1" applyFill="1" applyBorder="1" applyAlignment="1" applyProtection="1">
      <alignment horizontal="left" vertical="center" wrapText="1"/>
    </xf>
    <xf numFmtId="0" fontId="2" fillId="0" borderId="0" xfId="0" applyFont="1" applyAlignment="1" applyProtection="1">
      <alignment horizontal="justify" vertical="center"/>
    </xf>
    <xf numFmtId="0" fontId="2" fillId="0" borderId="0" xfId="0" applyFont="1" applyAlignment="1" applyProtection="1">
      <alignment horizontal="center" vertical="center" wrapText="1"/>
    </xf>
    <xf numFmtId="14" fontId="2" fillId="10" borderId="1" xfId="0" applyNumberFormat="1" applyFont="1" applyFill="1" applyBorder="1" applyAlignment="1" applyProtection="1">
      <alignment horizontal="center" vertical="center" wrapText="1"/>
    </xf>
    <xf numFmtId="0" fontId="2" fillId="10" borderId="1" xfId="0" applyFont="1" applyFill="1" applyBorder="1" applyAlignment="1">
      <alignment horizontal="center" vertical="center" wrapText="1"/>
    </xf>
    <xf numFmtId="0" fontId="24" fillId="0" borderId="7" xfId="31" applyFont="1" applyFill="1" applyBorder="1" applyAlignment="1">
      <alignment horizontal="center" vertical="center" readingOrder="1"/>
    </xf>
    <xf numFmtId="0" fontId="2" fillId="10" borderId="1" xfId="31" applyFont="1" applyFill="1" applyBorder="1" applyAlignment="1">
      <alignment horizontal="center" vertical="center" wrapText="1"/>
    </xf>
    <xf numFmtId="0" fontId="2" fillId="0" borderId="0" xfId="29"/>
    <xf numFmtId="0" fontId="2" fillId="0" borderId="0" xfId="29" applyAlignment="1">
      <alignment horizontal="center"/>
    </xf>
    <xf numFmtId="0" fontId="2" fillId="0" borderId="0" xfId="29" applyFont="1"/>
    <xf numFmtId="0" fontId="2" fillId="0" borderId="0" xfId="29" applyBorder="1"/>
    <xf numFmtId="0" fontId="29" fillId="19" borderId="1" xfId="29" applyFont="1" applyFill="1" applyBorder="1" applyAlignment="1">
      <alignment horizontal="center" vertical="center" wrapText="1"/>
    </xf>
    <xf numFmtId="0" fontId="29" fillId="20" borderId="1" xfId="29" applyFont="1" applyFill="1" applyBorder="1" applyAlignment="1">
      <alignment horizontal="center" vertical="center" wrapText="1"/>
    </xf>
    <xf numFmtId="0" fontId="29" fillId="16" borderId="1" xfId="29" applyFont="1" applyFill="1" applyBorder="1" applyAlignment="1">
      <alignment horizontal="center" vertical="center" wrapText="1"/>
    </xf>
    <xf numFmtId="0" fontId="21" fillId="0" borderId="1" xfId="29" applyFont="1" applyBorder="1" applyAlignment="1">
      <alignment horizontal="center" vertical="center"/>
    </xf>
    <xf numFmtId="0" fontId="21" fillId="25" borderId="1" xfId="29" applyFont="1" applyFill="1" applyBorder="1" applyAlignment="1">
      <alignment horizontal="center" vertical="center"/>
    </xf>
    <xf numFmtId="0" fontId="2" fillId="10" borderId="0" xfId="29" applyFill="1" applyAlignment="1">
      <alignment horizontal="center"/>
    </xf>
    <xf numFmtId="0" fontId="2" fillId="10" borderId="0" xfId="29" applyFill="1"/>
    <xf numFmtId="9" fontId="2" fillId="17" borderId="0" xfId="18" applyFill="1" applyAlignment="1">
      <alignment horizontal="center"/>
    </xf>
    <xf numFmtId="9" fontId="2" fillId="0" borderId="0" xfId="18" applyFont="1"/>
    <xf numFmtId="9" fontId="22" fillId="0" borderId="0" xfId="18" applyFont="1"/>
    <xf numFmtId="0" fontId="22" fillId="0" borderId="0" xfId="29" applyFont="1"/>
    <xf numFmtId="9" fontId="22" fillId="0" borderId="0" xfId="18" applyFont="1" applyBorder="1"/>
    <xf numFmtId="9" fontId="2" fillId="0" borderId="0" xfId="18" applyFont="1" applyAlignment="1">
      <alignment horizontal="center"/>
    </xf>
    <xf numFmtId="9" fontId="2" fillId="0" borderId="0" xfId="29" applyNumberFormat="1"/>
    <xf numFmtId="0" fontId="21" fillId="18" borderId="1" xfId="29" applyFont="1" applyFill="1" applyBorder="1" applyAlignment="1">
      <alignment horizontal="center" vertical="center" wrapText="1"/>
    </xf>
    <xf numFmtId="0" fontId="21" fillId="18" borderId="1" xfId="29" applyFont="1" applyFill="1" applyBorder="1" applyAlignment="1">
      <alignment horizontal="center" vertical="center"/>
    </xf>
    <xf numFmtId="0" fontId="21" fillId="19" borderId="1" xfId="29" applyFont="1" applyFill="1" applyBorder="1" applyAlignment="1">
      <alignment horizontal="center" vertical="center" wrapText="1"/>
    </xf>
    <xf numFmtId="0" fontId="21" fillId="19" borderId="1" xfId="29" applyFont="1" applyFill="1" applyBorder="1" applyAlignment="1">
      <alignment horizontal="center" vertical="center"/>
    </xf>
    <xf numFmtId="0" fontId="30" fillId="22" borderId="1" xfId="29" applyFont="1" applyFill="1" applyBorder="1" applyAlignment="1">
      <alignment horizontal="center" vertical="center" wrapText="1"/>
    </xf>
    <xf numFmtId="0" fontId="30" fillId="24" borderId="1" xfId="29" applyFont="1" applyFill="1" applyBorder="1" applyAlignment="1">
      <alignment horizontal="center" vertical="center" wrapText="1"/>
    </xf>
    <xf numFmtId="0" fontId="30" fillId="26" borderId="1" xfId="29" applyFont="1" applyFill="1" applyBorder="1" applyAlignment="1">
      <alignment horizontal="center" vertical="center" wrapText="1"/>
    </xf>
    <xf numFmtId="0" fontId="30" fillId="16" borderId="1" xfId="29" applyFont="1" applyFill="1" applyBorder="1" applyAlignment="1">
      <alignment horizontal="center" vertical="center" wrapText="1"/>
    </xf>
    <xf numFmtId="0" fontId="24" fillId="11" borderId="1" xfId="29" applyFont="1" applyFill="1" applyBorder="1" applyAlignment="1">
      <alignment horizontal="center" vertical="center" wrapText="1"/>
    </xf>
    <xf numFmtId="0" fontId="24" fillId="10" borderId="1" xfId="29" applyFont="1" applyFill="1" applyBorder="1" applyAlignment="1">
      <alignment horizontal="center" vertical="center" wrapText="1"/>
    </xf>
    <xf numFmtId="0" fontId="24" fillId="21" borderId="1" xfId="29" applyFont="1" applyFill="1" applyBorder="1" applyAlignment="1">
      <alignment horizontal="center" vertical="center" wrapText="1"/>
    </xf>
    <xf numFmtId="0" fontId="20" fillId="0" borderId="9" xfId="29" applyFont="1" applyBorder="1" applyAlignment="1">
      <alignment vertical="center"/>
    </xf>
    <xf numFmtId="0" fontId="24" fillId="21" borderId="9" xfId="29" applyFont="1" applyFill="1" applyBorder="1" applyAlignment="1">
      <alignment horizontal="center" vertical="center" readingOrder="1"/>
    </xf>
    <xf numFmtId="0" fontId="20" fillId="10" borderId="9" xfId="29" applyFont="1" applyFill="1" applyBorder="1" applyAlignment="1">
      <alignment horizontal="center" vertical="center" readingOrder="1"/>
    </xf>
    <xf numFmtId="0" fontId="20" fillId="11" borderId="9" xfId="29" applyFont="1" applyFill="1" applyBorder="1" applyAlignment="1">
      <alignment horizontal="center" vertical="center" readingOrder="1"/>
    </xf>
    <xf numFmtId="0" fontId="23" fillId="11" borderId="9" xfId="29" applyFont="1" applyFill="1" applyBorder="1" applyAlignment="1">
      <alignment horizontal="center" vertical="center" readingOrder="1"/>
    </xf>
    <xf numFmtId="0" fontId="23" fillId="10" borderId="9" xfId="29" applyFont="1" applyFill="1" applyBorder="1" applyAlignment="1">
      <alignment horizontal="center" vertical="center" readingOrder="1"/>
    </xf>
    <xf numFmtId="0" fontId="23" fillId="21" borderId="9" xfId="29" applyFont="1" applyFill="1" applyBorder="1" applyAlignment="1">
      <alignment horizontal="center" vertical="center" readingOrder="1"/>
    </xf>
    <xf numFmtId="0" fontId="23" fillId="10" borderId="0" xfId="29" applyFont="1" applyFill="1" applyBorder="1" applyAlignment="1">
      <alignment horizontal="center" vertical="center" readingOrder="1"/>
    </xf>
    <xf numFmtId="0" fontId="25" fillId="10" borderId="9" xfId="29" applyFont="1" applyFill="1" applyBorder="1" applyAlignment="1">
      <alignment horizontal="center" vertical="center" readingOrder="1"/>
    </xf>
    <xf numFmtId="0" fontId="20" fillId="21" borderId="9" xfId="29" applyFont="1" applyFill="1" applyBorder="1" applyAlignment="1">
      <alignment horizontal="center" vertical="center" readingOrder="1"/>
    </xf>
    <xf numFmtId="0" fontId="20" fillId="0" borderId="1" xfId="29" applyFont="1" applyBorder="1" applyAlignment="1">
      <alignment vertical="center"/>
    </xf>
    <xf numFmtId="0" fontId="26" fillId="21" borderId="1" xfId="29" applyFont="1" applyFill="1" applyBorder="1" applyAlignment="1">
      <alignment horizontal="center" vertical="center" readingOrder="1"/>
    </xf>
    <xf numFmtId="0" fontId="20" fillId="10" borderId="1" xfId="29" applyFont="1" applyFill="1" applyBorder="1" applyAlignment="1">
      <alignment horizontal="center" vertical="center" readingOrder="1"/>
    </xf>
    <xf numFmtId="0" fontId="20" fillId="11" borderId="1" xfId="29" applyFont="1" applyFill="1" applyBorder="1" applyAlignment="1">
      <alignment horizontal="center" vertical="center" readingOrder="1"/>
    </xf>
    <xf numFmtId="0" fontId="23" fillId="10" borderId="1" xfId="29" applyFont="1" applyFill="1" applyBorder="1" applyAlignment="1">
      <alignment horizontal="center" vertical="center" readingOrder="1"/>
    </xf>
    <xf numFmtId="0" fontId="20" fillId="21" borderId="1" xfId="29" applyFont="1" applyFill="1" applyBorder="1" applyAlignment="1">
      <alignment horizontal="center" vertical="center" readingOrder="1"/>
    </xf>
    <xf numFmtId="0" fontId="20" fillId="10" borderId="0" xfId="29" applyFont="1" applyFill="1" applyBorder="1" applyAlignment="1">
      <alignment horizontal="center" vertical="center" readingOrder="1"/>
    </xf>
    <xf numFmtId="0" fontId="20" fillId="10" borderId="1" xfId="29" applyFont="1" applyFill="1" applyBorder="1" applyAlignment="1">
      <alignment vertical="center"/>
    </xf>
    <xf numFmtId="0" fontId="27" fillId="22" borderId="9" xfId="29" applyFont="1" applyFill="1" applyBorder="1" applyAlignment="1">
      <alignment horizontal="center" vertical="center" wrapText="1"/>
    </xf>
    <xf numFmtId="0" fontId="27" fillId="22" borderId="1" xfId="29" applyFont="1" applyFill="1" applyBorder="1" applyAlignment="1">
      <alignment horizontal="center" vertical="center" wrapText="1"/>
    </xf>
    <xf numFmtId="0" fontId="27" fillId="10" borderId="0" xfId="29" applyFont="1" applyFill="1" applyBorder="1" applyAlignment="1">
      <alignment horizontal="center" vertical="center" readingOrder="1"/>
    </xf>
    <xf numFmtId="0" fontId="27" fillId="10" borderId="1" xfId="29" applyFont="1" applyFill="1" applyBorder="1" applyAlignment="1">
      <alignment horizontal="center" vertical="center" readingOrder="1"/>
    </xf>
    <xf numFmtId="9" fontId="20" fillId="0" borderId="1" xfId="18" applyNumberFormat="1" applyFont="1" applyBorder="1" applyAlignment="1">
      <alignment horizontal="center" vertical="center" wrapText="1"/>
    </xf>
    <xf numFmtId="0" fontId="4" fillId="0" borderId="1" xfId="29" applyFont="1" applyBorder="1" applyAlignment="1">
      <alignment horizontal="center" vertical="center" wrapText="1"/>
    </xf>
    <xf numFmtId="0" fontId="4" fillId="0" borderId="0" xfId="29" applyFont="1" applyAlignment="1">
      <alignment horizontal="center" vertical="center" wrapText="1"/>
    </xf>
    <xf numFmtId="1" fontId="31" fillId="0" borderId="1" xfId="32" applyNumberFormat="1" applyFont="1" applyBorder="1" applyAlignment="1">
      <alignment horizontal="center" vertical="center" wrapText="1"/>
    </xf>
    <xf numFmtId="1" fontId="31" fillId="0" borderId="7" xfId="32" applyNumberFormat="1" applyFont="1" applyBorder="1" applyAlignment="1">
      <alignment horizontal="center" vertical="center" wrapText="1"/>
    </xf>
    <xf numFmtId="1" fontId="31" fillId="0" borderId="5" xfId="32" applyNumberFormat="1" applyFont="1" applyBorder="1" applyAlignment="1">
      <alignment horizontal="center" vertical="center" wrapText="1"/>
    </xf>
    <xf numFmtId="0" fontId="4" fillId="0" borderId="7" xfId="29" applyFont="1" applyBorder="1" applyAlignment="1">
      <alignment horizontal="center" vertical="center" wrapText="1"/>
    </xf>
    <xf numFmtId="0" fontId="2" fillId="0" borderId="1" xfId="29" applyFont="1" applyBorder="1" applyAlignment="1">
      <alignment horizontal="center" vertical="center" wrapText="1"/>
    </xf>
    <xf numFmtId="0" fontId="2" fillId="23" borderId="0" xfId="29" applyFill="1"/>
    <xf numFmtId="0" fontId="20" fillId="0" borderId="0" xfId="29" applyFont="1" applyAlignment="1">
      <alignment horizontal="center" vertical="center" wrapText="1"/>
    </xf>
    <xf numFmtId="9" fontId="32" fillId="0" borderId="0" xfId="32" applyFont="1" applyAlignment="1">
      <alignment horizontal="center"/>
    </xf>
    <xf numFmtId="9" fontId="22" fillId="0" borderId="1" xfId="18" applyFont="1" applyBorder="1" applyAlignment="1">
      <alignment horizontal="center" vertical="center" wrapText="1"/>
    </xf>
    <xf numFmtId="9" fontId="22" fillId="0" borderId="7" xfId="18" applyFont="1" applyBorder="1" applyAlignment="1">
      <alignment horizontal="center" vertical="center" wrapText="1"/>
    </xf>
    <xf numFmtId="9" fontId="22" fillId="0" borderId="5" xfId="18" applyFont="1" applyBorder="1" applyAlignment="1">
      <alignment horizontal="center" vertical="center" wrapText="1"/>
    </xf>
    <xf numFmtId="9" fontId="19" fillId="0" borderId="1" xfId="18" applyFont="1" applyBorder="1" applyAlignment="1">
      <alignment horizontal="center" vertical="center" wrapText="1"/>
    </xf>
    <xf numFmtId="1" fontId="32" fillId="0" borderId="0" xfId="32" applyNumberFormat="1" applyFont="1" applyBorder="1" applyAlignment="1">
      <alignment horizontal="center"/>
    </xf>
    <xf numFmtId="1" fontId="2" fillId="23" borderId="0" xfId="29" applyNumberFormat="1" applyFill="1" applyAlignment="1">
      <alignment horizontal="center"/>
    </xf>
    <xf numFmtId="9" fontId="2" fillId="0" borderId="0" xfId="18"/>
    <xf numFmtId="1" fontId="2" fillId="23" borderId="0" xfId="29" applyNumberFormat="1" applyFill="1"/>
    <xf numFmtId="0" fontId="20" fillId="0" borderId="0" xfId="29" applyFont="1"/>
    <xf numFmtId="0" fontId="24" fillId="10" borderId="0" xfId="29" applyFont="1" applyFill="1" applyBorder="1" applyAlignment="1">
      <alignment horizontal="center" vertical="center" wrapText="1"/>
    </xf>
    <xf numFmtId="0" fontId="24" fillId="19" borderId="1" xfId="29" applyFont="1" applyFill="1" applyBorder="1" applyAlignment="1">
      <alignment horizontal="center" vertical="center" wrapText="1"/>
    </xf>
    <xf numFmtId="0" fontId="24" fillId="20" borderId="1" xfId="29" applyFont="1" applyFill="1" applyBorder="1" applyAlignment="1">
      <alignment horizontal="center" vertical="center" wrapText="1"/>
    </xf>
    <xf numFmtId="0" fontId="24" fillId="16" borderId="1" xfId="29" applyFont="1" applyFill="1" applyBorder="1" applyAlignment="1">
      <alignment horizontal="center" vertical="center" wrapText="1"/>
    </xf>
    <xf numFmtId="0" fontId="30" fillId="10" borderId="1" xfId="29" applyFont="1" applyFill="1" applyBorder="1" applyAlignment="1">
      <alignment horizontal="center" vertical="center" wrapText="1" readingOrder="1"/>
    </xf>
    <xf numFmtId="0" fontId="20" fillId="0" borderId="1" xfId="29" applyFont="1" applyBorder="1" applyAlignment="1">
      <alignment horizontal="center" vertical="center"/>
    </xf>
    <xf numFmtId="0" fontId="20" fillId="25" borderId="1" xfId="29" applyFont="1" applyFill="1" applyBorder="1" applyAlignment="1">
      <alignment horizontal="center" vertical="center"/>
    </xf>
    <xf numFmtId="0" fontId="24"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24" fillId="21" borderId="1" xfId="0" applyFont="1" applyFill="1" applyBorder="1" applyAlignment="1">
      <alignment horizontal="center" vertical="center" wrapText="1"/>
    </xf>
    <xf numFmtId="0" fontId="20" fillId="10" borderId="1" xfId="29" applyFont="1" applyFill="1" applyBorder="1" applyAlignment="1">
      <alignment horizontal="center" vertical="center" wrapText="1"/>
    </xf>
    <xf numFmtId="0" fontId="23" fillId="11" borderId="1" xfId="29" applyFont="1" applyFill="1" applyBorder="1" applyAlignment="1">
      <alignment horizontal="center" vertical="center" wrapText="1"/>
    </xf>
    <xf numFmtId="0" fontId="23" fillId="10" borderId="1" xfId="29" applyFont="1" applyFill="1" applyBorder="1" applyAlignment="1">
      <alignment horizontal="center" vertical="center" wrapText="1"/>
    </xf>
    <xf numFmtId="0" fontId="23" fillId="21" borderId="1" xfId="29" applyFont="1" applyFill="1" applyBorder="1" applyAlignment="1">
      <alignment horizontal="center" vertical="center" wrapText="1"/>
    </xf>
    <xf numFmtId="0" fontId="23" fillId="10" borderId="0" xfId="29" applyFont="1" applyFill="1" applyBorder="1" applyAlignment="1">
      <alignment horizontal="center" vertical="center" wrapText="1"/>
    </xf>
    <xf numFmtId="0" fontId="20" fillId="21" borderId="1" xfId="29" applyFont="1" applyFill="1" applyBorder="1" applyAlignment="1">
      <alignment horizontal="center" vertical="center" wrapText="1"/>
    </xf>
    <xf numFmtId="0" fontId="20" fillId="10" borderId="0" xfId="29" applyFont="1" applyFill="1" applyBorder="1" applyAlignment="1">
      <alignment horizontal="center" vertical="center" wrapText="1"/>
    </xf>
    <xf numFmtId="0" fontId="20" fillId="11" borderId="1" xfId="29" applyFont="1" applyFill="1" applyBorder="1" applyAlignment="1">
      <alignment horizontal="center" vertical="center" wrapText="1"/>
    </xf>
    <xf numFmtId="0" fontId="20" fillId="10" borderId="1" xfId="29" applyFont="1" applyFill="1" applyBorder="1" applyAlignment="1">
      <alignment horizontal="center" vertical="center"/>
    </xf>
    <xf numFmtId="0" fontId="20" fillId="0" borderId="0" xfId="29" applyFont="1" applyAlignment="1">
      <alignment horizontal="center"/>
    </xf>
    <xf numFmtId="0" fontId="20" fillId="18" borderId="1" xfId="29" applyFont="1" applyFill="1" applyBorder="1" applyAlignment="1">
      <alignment horizontal="center" vertical="center" wrapText="1"/>
    </xf>
    <xf numFmtId="0" fontId="20" fillId="18" borderId="1" xfId="29" applyFont="1" applyFill="1" applyBorder="1" applyAlignment="1">
      <alignment horizontal="center" vertical="center"/>
    </xf>
    <xf numFmtId="0" fontId="24" fillId="10" borderId="1" xfId="0" applyFont="1" applyFill="1" applyBorder="1" applyAlignment="1">
      <alignment horizontal="justify" vertical="center" wrapText="1"/>
    </xf>
    <xf numFmtId="0" fontId="20" fillId="10" borderId="0" xfId="29" applyFont="1" applyFill="1"/>
    <xf numFmtId="0" fontId="27" fillId="0" borderId="9" xfId="29" applyFont="1" applyFill="1" applyBorder="1" applyAlignment="1">
      <alignment horizontal="center"/>
    </xf>
    <xf numFmtId="0" fontId="27" fillId="0" borderId="9" xfId="29" applyFont="1" applyFill="1" applyBorder="1" applyAlignment="1">
      <alignment horizontal="center" vertical="center" wrapText="1"/>
    </xf>
    <xf numFmtId="0" fontId="27" fillId="0" borderId="1" xfId="29" applyFont="1" applyBorder="1" applyAlignment="1">
      <alignment horizontal="center" vertical="center" wrapText="1"/>
    </xf>
    <xf numFmtId="0" fontId="27" fillId="10" borderId="1" xfId="29" applyFont="1" applyFill="1" applyBorder="1" applyAlignment="1">
      <alignment horizontal="center" vertical="center" wrapText="1"/>
    </xf>
    <xf numFmtId="0" fontId="27" fillId="11" borderId="1" xfId="29" applyFont="1" applyFill="1" applyBorder="1" applyAlignment="1">
      <alignment horizontal="center" vertical="center" wrapText="1"/>
    </xf>
    <xf numFmtId="0" fontId="27" fillId="21" borderId="1" xfId="29" applyFont="1" applyFill="1" applyBorder="1" applyAlignment="1">
      <alignment horizontal="center" vertical="center" wrapText="1"/>
    </xf>
    <xf numFmtId="0" fontId="27" fillId="10" borderId="0" xfId="29" applyFont="1" applyFill="1" applyBorder="1" applyAlignment="1">
      <alignment horizontal="center" vertical="center" wrapText="1"/>
    </xf>
    <xf numFmtId="9" fontId="20" fillId="0" borderId="1" xfId="18" applyFont="1" applyBorder="1" applyAlignment="1">
      <alignment horizontal="center"/>
    </xf>
    <xf numFmtId="9" fontId="20" fillId="0" borderId="0" xfId="32" applyFont="1" applyAlignment="1">
      <alignment horizontal="center"/>
    </xf>
    <xf numFmtId="1" fontId="20" fillId="0" borderId="0" xfId="32" applyNumberFormat="1" applyFont="1" applyAlignment="1">
      <alignment horizontal="center"/>
    </xf>
    <xf numFmtId="1" fontId="20" fillId="0" borderId="0" xfId="32" applyNumberFormat="1" applyFont="1" applyBorder="1" applyAlignment="1">
      <alignment horizontal="center"/>
    </xf>
    <xf numFmtId="1" fontId="20" fillId="0" borderId="0" xfId="29" applyNumberFormat="1" applyFont="1" applyAlignment="1">
      <alignment horizontal="center"/>
    </xf>
    <xf numFmtId="9" fontId="20" fillId="0" borderId="0" xfId="18" applyFont="1"/>
    <xf numFmtId="9" fontId="33" fillId="0" borderId="0" xfId="18" applyFont="1"/>
    <xf numFmtId="0" fontId="33" fillId="0" borderId="0" xfId="29" applyFont="1"/>
    <xf numFmtId="9" fontId="33" fillId="0" borderId="0" xfId="18" applyFont="1" applyBorder="1"/>
    <xf numFmtId="9" fontId="20" fillId="0" borderId="0" xfId="18" applyFont="1" applyAlignment="1">
      <alignment horizontal="center"/>
    </xf>
    <xf numFmtId="0" fontId="20" fillId="19" borderId="1" xfId="29" applyFont="1" applyFill="1" applyBorder="1" applyAlignment="1">
      <alignment horizontal="center" vertical="center" wrapText="1"/>
    </xf>
    <xf numFmtId="0" fontId="20" fillId="19" borderId="1" xfId="29" applyFont="1" applyFill="1" applyBorder="1" applyAlignment="1">
      <alignment horizontal="center"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1" fillId="0" borderId="1" xfId="0" applyFont="1" applyBorder="1" applyAlignment="1">
      <alignment vertical="center" wrapText="1"/>
    </xf>
    <xf numFmtId="0" fontId="24" fillId="0" borderId="0"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15" xfId="0" applyFont="1" applyBorder="1" applyAlignment="1">
      <alignment vertical="center" wrapText="1"/>
    </xf>
    <xf numFmtId="0" fontId="4" fillId="0" borderId="0"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29"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9" fontId="2" fillId="0" borderId="1" xfId="32" applyFont="1" applyFill="1" applyBorder="1" applyAlignment="1" applyProtection="1">
      <alignment horizontal="center" vertical="center" wrapText="1"/>
      <protection locked="0"/>
    </xf>
    <xf numFmtId="9" fontId="2" fillId="0" borderId="1" xfId="32" applyFont="1" applyFill="1" applyBorder="1" applyAlignment="1" applyProtection="1">
      <alignment horizontal="justify" vertical="center" wrapText="1"/>
    </xf>
    <xf numFmtId="9" fontId="3" fillId="0" borderId="0" xfId="0" applyNumberFormat="1" applyFont="1" applyFill="1" applyAlignment="1" applyProtection="1">
      <alignment horizontal="justify" vertical="center"/>
    </xf>
    <xf numFmtId="14" fontId="2" fillId="10" borderId="1" xfId="32" applyNumberFormat="1" applyFont="1" applyFill="1" applyBorder="1" applyAlignment="1" applyProtection="1">
      <alignment horizontal="center" vertical="center" wrapText="1"/>
    </xf>
    <xf numFmtId="9" fontId="2" fillId="10" borderId="1" xfId="32" applyFont="1" applyFill="1" applyBorder="1" applyAlignment="1" applyProtection="1">
      <alignment horizontal="center" vertical="center" wrapText="1"/>
    </xf>
    <xf numFmtId="9" fontId="2" fillId="10" borderId="1" xfId="0" applyNumberFormat="1" applyFont="1" applyFill="1" applyBorder="1" applyAlignment="1" applyProtection="1">
      <alignment horizontal="justify" vertical="center" wrapText="1"/>
    </xf>
    <xf numFmtId="9" fontId="2" fillId="10" borderId="1" xfId="32" applyFont="1" applyFill="1" applyBorder="1" applyAlignment="1" applyProtection="1">
      <alignment horizontal="justify" vertical="center" wrapText="1"/>
    </xf>
    <xf numFmtId="9" fontId="2" fillId="10" borderId="1" xfId="0" applyNumberFormat="1" applyFont="1" applyFill="1" applyBorder="1" applyAlignment="1">
      <alignment horizontal="center" vertical="center" wrapText="1"/>
    </xf>
    <xf numFmtId="0" fontId="2" fillId="10" borderId="1" xfId="29" applyFont="1" applyFill="1" applyBorder="1" applyAlignment="1" applyProtection="1">
      <alignment horizontal="justify" vertical="center" wrapText="1"/>
    </xf>
    <xf numFmtId="9" fontId="3" fillId="0" borderId="0" xfId="0" applyNumberFormat="1" applyFont="1" applyAlignment="1" applyProtection="1">
      <alignment horizontal="center" vertical="center" wrapText="1"/>
    </xf>
    <xf numFmtId="0" fontId="3" fillId="17" borderId="0" xfId="0" applyFont="1" applyFill="1" applyAlignment="1" applyProtection="1">
      <alignment horizontal="justify" vertical="center"/>
    </xf>
    <xf numFmtId="0" fontId="3" fillId="13" borderId="0" xfId="0" applyFont="1" applyFill="1" applyAlignment="1" applyProtection="1">
      <alignment horizontal="center" vertical="center"/>
    </xf>
    <xf numFmtId="0" fontId="4" fillId="5" borderId="11" xfId="0" applyFont="1" applyFill="1" applyBorder="1" applyAlignment="1" applyProtection="1">
      <alignment horizontal="center" vertical="center" wrapText="1"/>
    </xf>
    <xf numFmtId="9" fontId="4" fillId="8" borderId="11" xfId="0" applyNumberFormat="1" applyFont="1" applyFill="1" applyBorder="1" applyAlignment="1" applyProtection="1">
      <alignment horizontal="center" vertical="center" wrapText="1"/>
    </xf>
    <xf numFmtId="0" fontId="2" fillId="10" borderId="1" xfId="0" applyFont="1" applyFill="1" applyBorder="1" applyAlignment="1">
      <alignment horizontal="center" vertical="center"/>
    </xf>
    <xf numFmtId="0" fontId="2" fillId="10" borderId="1" xfId="0" applyFont="1" applyFill="1" applyBorder="1" applyAlignment="1" applyProtection="1">
      <alignment horizontal="justify" vertical="center"/>
    </xf>
    <xf numFmtId="0" fontId="2" fillId="10" borderId="1" xfId="0" applyNumberFormat="1" applyFont="1" applyFill="1" applyBorder="1" applyAlignment="1">
      <alignment horizontal="justify" vertical="center" wrapText="1"/>
    </xf>
    <xf numFmtId="9" fontId="2" fillId="10" borderId="1" xfId="25" applyFont="1" applyFill="1" applyBorder="1" applyAlignment="1" applyProtection="1">
      <alignment horizontal="center" vertical="center" wrapText="1"/>
    </xf>
    <xf numFmtId="1" fontId="2" fillId="10" borderId="1" xfId="0" applyNumberFormat="1" applyFont="1" applyFill="1" applyBorder="1" applyAlignment="1" applyProtection="1">
      <alignment horizontal="center" vertical="center" wrapText="1"/>
    </xf>
    <xf numFmtId="14" fontId="2" fillId="10" borderId="1" xfId="0" applyNumberFormat="1" applyFont="1" applyFill="1" applyBorder="1" applyAlignment="1">
      <alignment horizontal="center" vertical="center" wrapText="1"/>
    </xf>
    <xf numFmtId="0" fontId="2" fillId="10" borderId="1" xfId="31" applyFont="1" applyFill="1" applyBorder="1" applyAlignment="1" applyProtection="1">
      <alignment horizontal="center" vertical="center"/>
    </xf>
    <xf numFmtId="0" fontId="2" fillId="10" borderId="1" xfId="31" applyFont="1" applyFill="1" applyBorder="1" applyAlignment="1" applyProtection="1">
      <alignment horizontal="justify" vertical="center"/>
    </xf>
    <xf numFmtId="0" fontId="2" fillId="10" borderId="1" xfId="31" applyFont="1" applyFill="1" applyBorder="1" applyAlignment="1" applyProtection="1">
      <alignment horizontal="center" vertical="center" wrapText="1"/>
    </xf>
    <xf numFmtId="9" fontId="2" fillId="10" borderId="1" xfId="36" applyFont="1" applyFill="1" applyBorder="1" applyAlignment="1" applyProtection="1">
      <alignment horizontal="center" vertical="center" wrapText="1"/>
    </xf>
    <xf numFmtId="0" fontId="2" fillId="10" borderId="1" xfId="37" applyFont="1" applyFill="1" applyBorder="1" applyAlignment="1">
      <alignment horizontal="justify"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14" fontId="2" fillId="10" borderId="1" xfId="28" applyNumberFormat="1" applyFont="1" applyFill="1" applyBorder="1" applyAlignment="1" applyProtection="1">
      <alignment horizontal="center" vertical="center" wrapText="1"/>
    </xf>
    <xf numFmtId="9" fontId="2" fillId="10" borderId="1" xfId="28" applyFont="1" applyFill="1"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Fill="1" applyAlignment="1" applyProtection="1">
      <alignment horizontal="center" vertical="center"/>
    </xf>
    <xf numFmtId="0" fontId="37" fillId="0" borderId="0" xfId="0" applyFont="1" applyFill="1" applyAlignment="1" applyProtection="1">
      <alignment horizontal="justify" vertical="center"/>
    </xf>
    <xf numFmtId="168" fontId="2" fillId="10" borderId="1" xfId="0" applyNumberFormat="1" applyFont="1" applyFill="1" applyBorder="1" applyAlignment="1" applyProtection="1">
      <alignment horizontal="center" vertical="center"/>
    </xf>
    <xf numFmtId="168" fontId="2" fillId="10" borderId="1" xfId="0" applyNumberFormat="1" applyFont="1" applyFill="1" applyBorder="1" applyAlignment="1" applyProtection="1">
      <alignment horizontal="center" vertical="center" wrapText="1"/>
    </xf>
    <xf numFmtId="0" fontId="2" fillId="10" borderId="1" xfId="31" applyFont="1" applyFill="1" applyBorder="1" applyAlignment="1" applyProtection="1">
      <alignment horizontal="justify" vertical="center" wrapText="1"/>
    </xf>
    <xf numFmtId="168" fontId="2" fillId="10" borderId="1" xfId="31" applyNumberFormat="1" applyFont="1" applyFill="1" applyBorder="1" applyAlignment="1" applyProtection="1">
      <alignment horizontal="center" vertical="center"/>
    </xf>
    <xf numFmtId="9" fontId="2" fillId="10" borderId="1" xfId="18" applyFont="1" applyFill="1" applyBorder="1" applyAlignment="1" applyProtection="1">
      <alignment horizontal="center" vertical="center" wrapText="1"/>
    </xf>
    <xf numFmtId="49" fontId="2" fillId="10" borderId="1" xfId="0" applyNumberFormat="1" applyFont="1" applyFill="1" applyBorder="1" applyAlignment="1" applyProtection="1">
      <alignment horizontal="left" vertical="center" wrapText="1"/>
    </xf>
    <xf numFmtId="49" fontId="2" fillId="10" borderId="1" xfId="26" applyNumberFormat="1" applyFont="1" applyFill="1" applyBorder="1" applyAlignment="1" applyProtection="1">
      <alignment horizontal="center" vertical="center" wrapText="1"/>
      <protection locked="0"/>
    </xf>
    <xf numFmtId="0" fontId="2" fillId="10" borderId="1" xfId="0" applyNumberFormat="1" applyFont="1" applyFill="1" applyBorder="1" applyAlignment="1" applyProtection="1">
      <alignment horizontal="left" vertical="center" wrapText="1"/>
    </xf>
    <xf numFmtId="1" fontId="2" fillId="10" borderId="1" xfId="0" applyNumberFormat="1" applyFont="1" applyFill="1" applyBorder="1" applyAlignment="1" applyProtection="1">
      <alignment horizontal="center" vertical="center" wrapText="1"/>
      <protection locked="0"/>
    </xf>
    <xf numFmtId="0" fontId="2" fillId="30" borderId="1" xfId="0" applyFont="1" applyFill="1" applyBorder="1" applyAlignment="1" applyProtection="1">
      <alignment horizontal="center" vertical="center" wrapText="1"/>
    </xf>
    <xf numFmtId="9" fontId="2" fillId="30" borderId="1" xfId="28" applyFont="1" applyFill="1" applyBorder="1" applyAlignment="1" applyProtection="1">
      <alignment horizontal="center" vertical="center" wrapText="1"/>
    </xf>
    <xf numFmtId="9" fontId="2" fillId="30" borderId="1" xfId="0" applyNumberFormat="1" applyFont="1" applyFill="1" applyBorder="1" applyAlignment="1" applyProtection="1">
      <alignment horizontal="justify" vertical="center" wrapText="1"/>
    </xf>
    <xf numFmtId="9" fontId="2" fillId="30" borderId="1" xfId="32" applyFont="1" applyFill="1" applyBorder="1" applyAlignment="1" applyProtection="1">
      <alignment horizontal="center" vertical="center" wrapText="1"/>
    </xf>
    <xf numFmtId="9" fontId="2" fillId="30" borderId="1" xfId="0" applyNumberFormat="1" applyFont="1" applyFill="1" applyBorder="1" applyAlignment="1">
      <alignment horizontal="center" vertical="center" wrapText="1"/>
    </xf>
    <xf numFmtId="9" fontId="2" fillId="10" borderId="1" xfId="0" applyNumberFormat="1" applyFont="1" applyFill="1" applyBorder="1" applyAlignment="1">
      <alignment horizontal="center" vertical="center"/>
    </xf>
    <xf numFmtId="9" fontId="2" fillId="10" borderId="1" xfId="18" applyFont="1" applyFill="1" applyBorder="1" applyAlignment="1">
      <alignment horizontal="center" vertical="center"/>
    </xf>
    <xf numFmtId="169" fontId="2" fillId="10" borderId="1" xfId="31" applyNumberFormat="1" applyFont="1" applyFill="1" applyBorder="1" applyAlignment="1">
      <alignment horizontal="center" vertical="center"/>
    </xf>
    <xf numFmtId="9" fontId="2" fillId="10" borderId="1" xfId="31" applyNumberFormat="1" applyFont="1" applyFill="1" applyBorder="1" applyAlignment="1">
      <alignment horizontal="center" vertical="center"/>
    </xf>
    <xf numFmtId="9" fontId="2" fillId="10" borderId="1" xfId="18"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1" fontId="2" fillId="10" borderId="1" xfId="32" applyNumberFormat="1" applyFont="1" applyFill="1" applyBorder="1" applyAlignment="1" applyProtection="1">
      <alignment horizontal="center" vertical="center" wrapText="1"/>
    </xf>
    <xf numFmtId="0" fontId="2" fillId="10" borderId="1" xfId="26" applyNumberFormat="1" applyFont="1" applyFill="1" applyBorder="1" applyAlignment="1" applyProtection="1">
      <alignment horizontal="center" vertical="center" wrapText="1"/>
      <protection locked="0"/>
    </xf>
    <xf numFmtId="0" fontId="2" fillId="10" borderId="1" xfId="0" applyFont="1" applyFill="1" applyBorder="1" applyAlignment="1">
      <alignment horizontal="justify" vertical="center"/>
    </xf>
    <xf numFmtId="9" fontId="2" fillId="10" borderId="1" xfId="0" applyNumberFormat="1" applyFont="1" applyFill="1" applyBorder="1" applyAlignment="1" applyProtection="1">
      <alignment horizontal="center" vertical="center"/>
    </xf>
    <xf numFmtId="165" fontId="2" fillId="10" borderId="1" xfId="31" applyNumberFormat="1" applyFont="1" applyFill="1" applyBorder="1" applyAlignment="1">
      <alignment horizontal="center" vertical="center" textRotation="90" wrapText="1"/>
    </xf>
    <xf numFmtId="9" fontId="2" fillId="10" borderId="1" xfId="32" applyFont="1" applyFill="1" applyBorder="1" applyAlignment="1" applyProtection="1">
      <alignment horizontal="center" vertical="center"/>
    </xf>
    <xf numFmtId="0" fontId="2" fillId="10" borderId="1" xfId="18" applyNumberFormat="1" applyFont="1" applyFill="1" applyBorder="1" applyAlignment="1" applyProtection="1">
      <alignment horizontal="center" vertical="center" wrapText="1"/>
    </xf>
    <xf numFmtId="14" fontId="4" fillId="10" borderId="1" xfId="0" applyNumberFormat="1" applyFont="1" applyFill="1" applyBorder="1" applyAlignment="1" applyProtection="1">
      <alignment horizontal="center" vertical="center" wrapText="1"/>
    </xf>
    <xf numFmtId="9" fontId="2" fillId="10" borderId="1" xfId="32" applyNumberFormat="1" applyFont="1" applyFill="1" applyBorder="1" applyAlignment="1" applyProtection="1">
      <alignment horizontal="center" vertical="center" wrapText="1"/>
    </xf>
    <xf numFmtId="1" fontId="2" fillId="10" borderId="1" xfId="25" applyNumberFormat="1" applyFont="1" applyFill="1" applyBorder="1" applyAlignment="1" applyProtection="1">
      <alignment horizontal="center" vertical="center" wrapText="1"/>
    </xf>
    <xf numFmtId="1" fontId="2" fillId="10" borderId="1" xfId="27" applyNumberFormat="1" applyFont="1" applyFill="1" applyBorder="1" applyAlignment="1" applyProtection="1">
      <alignment horizontal="center" vertical="center" wrapText="1"/>
    </xf>
    <xf numFmtId="9" fontId="2" fillId="10" borderId="1" xfId="27" applyFont="1" applyFill="1" applyBorder="1" applyAlignment="1" applyProtection="1">
      <alignment horizontal="center" vertical="center" wrapText="1"/>
    </xf>
    <xf numFmtId="0" fontId="2" fillId="10" borderId="1" xfId="32" applyNumberFormat="1" applyFont="1" applyFill="1" applyBorder="1" applyAlignment="1" applyProtection="1">
      <alignment horizontal="center" vertical="center" wrapText="1"/>
    </xf>
    <xf numFmtId="14" fontId="2" fillId="10" borderId="1" xfId="18" applyNumberFormat="1" applyFont="1" applyFill="1" applyBorder="1" applyAlignment="1" applyProtection="1">
      <alignment horizontal="center" vertical="center" wrapText="1"/>
    </xf>
    <xf numFmtId="14" fontId="2" fillId="10" borderId="1" xfId="18" applyNumberFormat="1" applyFont="1" applyFill="1" applyBorder="1" applyAlignment="1" applyProtection="1">
      <alignment horizontal="left" vertical="center" wrapText="1"/>
    </xf>
    <xf numFmtId="14" fontId="2" fillId="10" borderId="1" xfId="0" applyNumberFormat="1" applyFont="1" applyFill="1" applyBorder="1" applyAlignment="1">
      <alignment horizontal="justify" vertical="center" wrapText="1"/>
    </xf>
    <xf numFmtId="10" fontId="2" fillId="10" borderId="1" xfId="32" applyNumberFormat="1" applyFont="1" applyFill="1" applyBorder="1" applyAlignment="1" applyProtection="1">
      <alignment horizontal="center" vertical="center" wrapText="1"/>
    </xf>
    <xf numFmtId="9" fontId="2" fillId="10" borderId="1" xfId="25" applyNumberFormat="1" applyFont="1" applyFill="1" applyBorder="1" applyAlignment="1" applyProtection="1">
      <alignment horizontal="center" vertical="center" wrapText="1"/>
    </xf>
    <xf numFmtId="10" fontId="2" fillId="10" borderId="1" xfId="25" applyNumberFormat="1" applyFont="1" applyFill="1" applyBorder="1" applyAlignment="1" applyProtection="1">
      <alignment horizontal="center" vertical="center" wrapText="1"/>
    </xf>
    <xf numFmtId="0" fontId="2" fillId="10" borderId="1" xfId="37" applyFont="1" applyFill="1" applyBorder="1" applyAlignment="1">
      <alignment horizontal="center" vertical="center" wrapText="1"/>
    </xf>
    <xf numFmtId="9" fontId="4" fillId="10" borderId="1" xfId="38" applyFont="1" applyFill="1" applyBorder="1" applyAlignment="1" applyProtection="1">
      <alignment horizontal="center" vertical="center" wrapText="1"/>
    </xf>
    <xf numFmtId="9" fontId="4" fillId="10" borderId="11" xfId="38" applyFont="1" applyFill="1" applyBorder="1" applyAlignment="1" applyProtection="1">
      <alignment horizontal="center" vertical="center" textRotation="90" wrapText="1"/>
    </xf>
    <xf numFmtId="9" fontId="4" fillId="11" borderId="11" xfId="38" applyFont="1" applyFill="1" applyBorder="1" applyAlignment="1" applyProtection="1">
      <alignment horizontal="center" vertical="center" textRotation="90" wrapText="1"/>
    </xf>
    <xf numFmtId="9" fontId="2" fillId="10" borderId="1" xfId="38" applyFont="1" applyFill="1" applyBorder="1" applyAlignment="1" applyProtection="1">
      <alignment horizontal="center" vertical="center" wrapText="1"/>
    </xf>
    <xf numFmtId="1" fontId="4" fillId="10" borderId="15" xfId="38" applyNumberFormat="1" applyFont="1" applyFill="1" applyBorder="1" applyAlignment="1" applyProtection="1">
      <alignment horizontal="center" vertical="center" wrapText="1"/>
    </xf>
    <xf numFmtId="9" fontId="4" fillId="11" borderId="15" xfId="38" applyFont="1" applyFill="1" applyBorder="1" applyAlignment="1" applyProtection="1">
      <alignment horizontal="center" vertical="center" textRotation="90" wrapText="1"/>
    </xf>
    <xf numFmtId="9" fontId="4" fillId="10" borderId="15" xfId="38" applyFont="1" applyFill="1" applyBorder="1" applyAlignment="1" applyProtection="1">
      <alignment horizontal="center" vertical="center" textRotation="90" wrapText="1"/>
    </xf>
    <xf numFmtId="9" fontId="4" fillId="28" borderId="9" xfId="38" applyFont="1" applyFill="1" applyBorder="1" applyAlignment="1" applyProtection="1">
      <alignment horizontal="center" vertical="center" wrapText="1"/>
    </xf>
    <xf numFmtId="9" fontId="4" fillId="6" borderId="9" xfId="38" applyFont="1" applyFill="1" applyBorder="1" applyAlignment="1" applyProtection="1">
      <alignment horizontal="center" vertical="center" wrapText="1"/>
    </xf>
    <xf numFmtId="1" fontId="2" fillId="0" borderId="7" xfId="38" applyNumberFormat="1" applyFont="1" applyFill="1" applyBorder="1" applyAlignment="1" applyProtection="1">
      <alignment horizontal="center" vertical="center" wrapText="1"/>
    </xf>
    <xf numFmtId="9" fontId="19" fillId="11" borderId="7" xfId="38" applyFont="1" applyFill="1" applyBorder="1" applyAlignment="1" applyProtection="1">
      <alignment horizontal="center" vertical="center" wrapText="1"/>
    </xf>
    <xf numFmtId="9" fontId="2" fillId="28" borderId="1" xfId="38" applyFont="1" applyFill="1" applyBorder="1" applyAlignment="1" applyProtection="1">
      <alignment horizontal="center" vertical="center" wrapText="1"/>
    </xf>
    <xf numFmtId="9" fontId="19" fillId="11" borderId="0" xfId="38" applyFont="1" applyFill="1" applyBorder="1" applyAlignment="1" applyProtection="1">
      <alignment horizontal="center" vertical="center" wrapText="1"/>
    </xf>
    <xf numFmtId="9" fontId="2" fillId="28" borderId="0" xfId="38" applyFont="1" applyFill="1" applyBorder="1" applyAlignment="1" applyProtection="1">
      <alignment horizontal="center" vertical="center" wrapText="1"/>
    </xf>
    <xf numFmtId="9" fontId="2" fillId="10" borderId="1" xfId="38" applyNumberFormat="1" applyFont="1" applyFill="1" applyBorder="1" applyAlignment="1" applyProtection="1">
      <alignment horizontal="center" vertical="center" wrapText="1"/>
    </xf>
    <xf numFmtId="1" fontId="2" fillId="10" borderId="1" xfId="38" applyNumberFormat="1" applyFont="1" applyFill="1" applyBorder="1" applyAlignment="1" applyProtection="1">
      <alignment horizontal="center" vertical="center" wrapText="1"/>
    </xf>
    <xf numFmtId="9" fontId="3" fillId="0" borderId="0" xfId="38" applyFont="1" applyFill="1" applyAlignment="1" applyProtection="1">
      <alignment horizontal="justify" vertical="center"/>
    </xf>
    <xf numFmtId="1" fontId="37" fillId="0" borderId="0" xfId="38" applyNumberFormat="1" applyFont="1" applyFill="1" applyAlignment="1" applyProtection="1">
      <alignment horizontal="center" vertical="center" wrapText="1"/>
    </xf>
    <xf numFmtId="1" fontId="3" fillId="0" borderId="0" xfId="38" applyNumberFormat="1" applyFont="1" applyFill="1" applyAlignment="1" applyProtection="1">
      <alignment horizontal="center" vertical="center" wrapText="1"/>
    </xf>
    <xf numFmtId="166" fontId="2" fillId="10" borderId="1" xfId="39" applyNumberFormat="1" applyFont="1" applyFill="1" applyBorder="1" applyAlignment="1" applyProtection="1">
      <alignment vertical="center" wrapText="1"/>
    </xf>
    <xf numFmtId="166" fontId="2" fillId="10" borderId="1" xfId="39" applyNumberFormat="1" applyFont="1" applyFill="1" applyBorder="1" applyAlignment="1" applyProtection="1">
      <alignment horizontal="left" vertical="center" wrapText="1"/>
    </xf>
    <xf numFmtId="166" fontId="2" fillId="10" borderId="1" xfId="39" applyNumberFormat="1" applyFont="1" applyFill="1" applyBorder="1" applyAlignment="1">
      <alignment horizontal="center" vertical="center" wrapText="1"/>
    </xf>
    <xf numFmtId="167" fontId="2" fillId="10" borderId="1" xfId="40" applyNumberFormat="1" applyFont="1" applyFill="1" applyBorder="1" applyAlignment="1" applyProtection="1">
      <alignment horizontal="center" vertical="center" wrapText="1"/>
    </xf>
    <xf numFmtId="0" fontId="2" fillId="0" borderId="0" xfId="31"/>
    <xf numFmtId="0" fontId="24" fillId="10" borderId="11" xfId="31" applyFont="1" applyFill="1" applyBorder="1" applyAlignment="1">
      <alignment horizontal="center" vertical="center" wrapText="1" readingOrder="1"/>
    </xf>
    <xf numFmtId="0" fontId="24" fillId="21" borderId="1" xfId="31" applyFont="1" applyFill="1" applyBorder="1" applyAlignment="1">
      <alignment horizontal="center" vertical="center" wrapText="1" readingOrder="1"/>
    </xf>
    <xf numFmtId="0" fontId="24" fillId="10" borderId="1" xfId="31" applyFont="1" applyFill="1" applyBorder="1" applyAlignment="1">
      <alignment horizontal="center" vertical="center" wrapText="1" readingOrder="1"/>
    </xf>
    <xf numFmtId="0" fontId="24" fillId="31" borderId="1" xfId="31" applyFont="1" applyFill="1" applyBorder="1" applyAlignment="1">
      <alignment horizontal="center" vertical="center" wrapText="1" readingOrder="1"/>
    </xf>
    <xf numFmtId="0" fontId="24" fillId="9" borderId="1" xfId="31" applyFont="1" applyFill="1" applyBorder="1" applyAlignment="1">
      <alignment horizontal="center" vertical="center" wrapText="1" readingOrder="1"/>
    </xf>
    <xf numFmtId="0" fontId="24" fillId="33" borderId="1" xfId="31" applyFont="1" applyFill="1" applyBorder="1" applyAlignment="1">
      <alignment horizontal="center" vertical="center" wrapText="1" readingOrder="1"/>
    </xf>
    <xf numFmtId="0" fontId="4" fillId="32" borderId="22" xfId="31" applyFont="1" applyFill="1" applyBorder="1" applyAlignment="1">
      <alignment horizontal="center" vertical="center"/>
    </xf>
    <xf numFmtId="0" fontId="4" fillId="32" borderId="23" xfId="31" applyFont="1" applyFill="1" applyBorder="1" applyAlignment="1">
      <alignment horizontal="center" vertical="center"/>
    </xf>
    <xf numFmtId="0" fontId="4" fillId="10" borderId="22" xfId="31" applyFont="1" applyFill="1" applyBorder="1" applyAlignment="1">
      <alignment horizontal="center" vertical="center"/>
    </xf>
    <xf numFmtId="0" fontId="4" fillId="10" borderId="23" xfId="31" applyFont="1" applyFill="1" applyBorder="1" applyAlignment="1">
      <alignment horizontal="center" vertical="center"/>
    </xf>
    <xf numFmtId="0" fontId="4" fillId="10" borderId="24" xfId="31" applyFont="1" applyFill="1" applyBorder="1" applyAlignment="1">
      <alignment horizontal="center" vertical="center"/>
    </xf>
    <xf numFmtId="0" fontId="4" fillId="32" borderId="24" xfId="31" applyFont="1" applyFill="1" applyBorder="1" applyAlignment="1">
      <alignment horizontal="center" vertical="center"/>
    </xf>
    <xf numFmtId="0" fontId="4" fillId="10" borderId="25" xfId="31" applyFont="1" applyFill="1" applyBorder="1" applyAlignment="1">
      <alignment horizontal="center" vertical="center"/>
    </xf>
    <xf numFmtId="0" fontId="4" fillId="32" borderId="25" xfId="31" applyFont="1" applyFill="1" applyBorder="1" applyAlignment="1">
      <alignment horizontal="center" vertical="center"/>
    </xf>
    <xf numFmtId="0" fontId="20" fillId="10" borderId="1" xfId="31" applyFont="1" applyFill="1" applyBorder="1" applyAlignment="1">
      <alignment vertical="center"/>
    </xf>
    <xf numFmtId="0" fontId="24" fillId="21" borderId="1" xfId="31" applyFont="1" applyFill="1" applyBorder="1" applyAlignment="1">
      <alignment horizontal="center" vertical="center" readingOrder="1"/>
    </xf>
    <xf numFmtId="0" fontId="25" fillId="0" borderId="1" xfId="31" applyFont="1" applyBorder="1" applyAlignment="1">
      <alignment horizontal="center" vertical="center" readingOrder="1"/>
    </xf>
    <xf numFmtId="0" fontId="25" fillId="31" borderId="1" xfId="31" applyFont="1" applyFill="1" applyBorder="1" applyAlignment="1">
      <alignment horizontal="center" vertical="center" readingOrder="1"/>
    </xf>
    <xf numFmtId="0" fontId="25" fillId="9" borderId="1" xfId="31" applyFont="1" applyFill="1" applyBorder="1" applyAlignment="1">
      <alignment horizontal="center" vertical="center" readingOrder="1"/>
    </xf>
    <xf numFmtId="0" fontId="20" fillId="10" borderId="1" xfId="31" applyFont="1" applyFill="1" applyBorder="1" applyAlignment="1">
      <alignment horizontal="justify" vertical="center" wrapText="1"/>
    </xf>
    <xf numFmtId="0" fontId="20" fillId="31" borderId="1" xfId="31" applyFont="1" applyFill="1" applyBorder="1" applyAlignment="1">
      <alignment horizontal="center" vertical="center" readingOrder="1"/>
    </xf>
    <xf numFmtId="0" fontId="20" fillId="9" borderId="1" xfId="31" applyFont="1" applyFill="1" applyBorder="1" applyAlignment="1">
      <alignment horizontal="center" vertical="center" readingOrder="1"/>
    </xf>
    <xf numFmtId="0" fontId="20" fillId="33" borderId="1" xfId="31" applyFont="1" applyFill="1" applyBorder="1" applyAlignment="1">
      <alignment horizontal="center" vertical="center" readingOrder="1"/>
    </xf>
    <xf numFmtId="0" fontId="20" fillId="0" borderId="1" xfId="31" applyFont="1" applyBorder="1" applyAlignment="1">
      <alignment horizontal="center" vertical="center" readingOrder="1"/>
    </xf>
    <xf numFmtId="0" fontId="2" fillId="10" borderId="26" xfId="31" applyFont="1" applyFill="1" applyBorder="1" applyAlignment="1">
      <alignment horizontal="justify" vertical="center" wrapText="1"/>
    </xf>
    <xf numFmtId="0" fontId="2" fillId="32" borderId="15" xfId="31" applyFont="1" applyFill="1" applyBorder="1" applyAlignment="1">
      <alignment horizontal="center" vertical="center" wrapText="1"/>
    </xf>
    <xf numFmtId="0" fontId="2" fillId="32" borderId="9" xfId="31" applyFont="1" applyFill="1" applyBorder="1" applyAlignment="1">
      <alignment horizontal="center" vertical="center" wrapText="1"/>
    </xf>
    <xf numFmtId="0" fontId="2" fillId="10" borderId="27" xfId="31" applyFont="1" applyFill="1" applyBorder="1" applyAlignment="1">
      <alignment horizontal="center" vertical="center" wrapText="1"/>
    </xf>
    <xf numFmtId="0" fontId="2" fillId="10" borderId="9" xfId="31" applyFont="1" applyFill="1" applyBorder="1" applyAlignment="1">
      <alignment horizontal="center" vertical="center" wrapText="1"/>
    </xf>
    <xf numFmtId="0" fontId="2" fillId="10" borderId="28" xfId="31" applyFont="1" applyFill="1" applyBorder="1" applyAlignment="1">
      <alignment horizontal="center" vertical="center" wrapText="1"/>
    </xf>
    <xf numFmtId="0" fontId="2" fillId="32" borderId="27" xfId="31" applyFont="1" applyFill="1" applyBorder="1" applyAlignment="1">
      <alignment horizontal="center" vertical="center" wrapText="1"/>
    </xf>
    <xf numFmtId="0" fontId="2" fillId="32" borderId="28" xfId="31" applyFont="1" applyFill="1" applyBorder="1" applyAlignment="1">
      <alignment horizontal="center" vertical="center" wrapText="1"/>
    </xf>
    <xf numFmtId="0" fontId="2" fillId="10" borderId="14" xfId="31" applyFont="1" applyFill="1" applyBorder="1" applyAlignment="1">
      <alignment horizontal="center" vertical="center" wrapText="1"/>
    </xf>
    <xf numFmtId="0" fontId="2" fillId="32" borderId="14" xfId="31" applyFont="1" applyFill="1" applyBorder="1" applyAlignment="1">
      <alignment horizontal="center" vertical="center" wrapText="1"/>
    </xf>
    <xf numFmtId="0" fontId="26" fillId="21" borderId="1" xfId="31" applyFont="1" applyFill="1" applyBorder="1" applyAlignment="1">
      <alignment horizontal="center" vertical="center" readingOrder="1"/>
    </xf>
    <xf numFmtId="0" fontId="2" fillId="32" borderId="7" xfId="31" applyFont="1" applyFill="1" applyBorder="1" applyAlignment="1">
      <alignment horizontal="center" vertical="center" wrapText="1"/>
    </xf>
    <xf numFmtId="0" fontId="2" fillId="32" borderId="1" xfId="31" applyFont="1" applyFill="1" applyBorder="1" applyAlignment="1">
      <alignment horizontal="center" vertical="center" wrapText="1"/>
    </xf>
    <xf numFmtId="0" fontId="2" fillId="10" borderId="29" xfId="31" applyFont="1" applyFill="1" applyBorder="1" applyAlignment="1">
      <alignment horizontal="center" vertical="center" wrapText="1"/>
    </xf>
    <xf numFmtId="0" fontId="2" fillId="10" borderId="30" xfId="31" applyFont="1" applyFill="1" applyBorder="1" applyAlignment="1">
      <alignment horizontal="center" vertical="center" wrapText="1"/>
    </xf>
    <xf numFmtId="0" fontId="2" fillId="32" borderId="29" xfId="31" applyFont="1" applyFill="1" applyBorder="1" applyAlignment="1">
      <alignment horizontal="center" vertical="center" wrapText="1"/>
    </xf>
    <xf numFmtId="0" fontId="2" fillId="32" borderId="30" xfId="31" applyFont="1" applyFill="1" applyBorder="1" applyAlignment="1">
      <alignment horizontal="center" vertical="center" wrapText="1"/>
    </xf>
    <xf numFmtId="0" fontId="2" fillId="10" borderId="5" xfId="31" applyFont="1" applyFill="1" applyBorder="1" applyAlignment="1">
      <alignment horizontal="center" vertical="center" wrapText="1"/>
    </xf>
    <xf numFmtId="0" fontId="2" fillId="32" borderId="5" xfId="31" applyFont="1" applyFill="1" applyBorder="1" applyAlignment="1">
      <alignment horizontal="center" vertical="center" wrapText="1"/>
    </xf>
    <xf numFmtId="0" fontId="19" fillId="0" borderId="0" xfId="31" applyFont="1"/>
    <xf numFmtId="0" fontId="2" fillId="10" borderId="31" xfId="31" applyFont="1" applyFill="1" applyBorder="1" applyAlignment="1">
      <alignment horizontal="justify" vertical="center" wrapText="1"/>
    </xf>
    <xf numFmtId="0" fontId="2" fillId="32" borderId="4" xfId="31" applyFont="1" applyFill="1" applyBorder="1" applyAlignment="1">
      <alignment horizontal="center" vertical="center" wrapText="1"/>
    </xf>
    <xf numFmtId="0" fontId="2" fillId="32" borderId="11" xfId="31" applyFont="1" applyFill="1" applyBorder="1" applyAlignment="1">
      <alignment horizontal="center" vertical="center" wrapText="1"/>
    </xf>
    <xf numFmtId="0" fontId="2" fillId="10" borderId="32" xfId="31" applyFont="1" applyFill="1" applyBorder="1" applyAlignment="1">
      <alignment horizontal="center" vertical="center" wrapText="1"/>
    </xf>
    <xf numFmtId="0" fontId="2" fillId="10" borderId="11" xfId="31" applyFont="1" applyFill="1" applyBorder="1" applyAlignment="1">
      <alignment horizontal="center" vertical="center" wrapText="1"/>
    </xf>
    <xf numFmtId="0" fontId="2" fillId="10" borderId="33" xfId="31" applyFont="1" applyFill="1" applyBorder="1" applyAlignment="1">
      <alignment horizontal="center" vertical="center" wrapText="1"/>
    </xf>
    <xf numFmtId="0" fontId="2" fillId="32" borderId="32" xfId="31" applyFont="1" applyFill="1" applyBorder="1" applyAlignment="1">
      <alignment horizontal="center" vertical="center" wrapText="1"/>
    </xf>
    <xf numFmtId="0" fontId="2" fillId="32" borderId="33" xfId="31" applyFont="1" applyFill="1" applyBorder="1" applyAlignment="1">
      <alignment horizontal="center" vertical="center" wrapText="1"/>
    </xf>
    <xf numFmtId="0" fontId="2" fillId="10" borderId="2" xfId="31" applyFont="1" applyFill="1" applyBorder="1" applyAlignment="1">
      <alignment horizontal="center" vertical="center" wrapText="1"/>
    </xf>
    <xf numFmtId="0" fontId="2" fillId="32" borderId="2" xfId="31" applyFont="1" applyFill="1" applyBorder="1" applyAlignment="1">
      <alignment horizontal="center" vertical="center" wrapText="1"/>
    </xf>
    <xf numFmtId="0" fontId="24" fillId="0" borderId="9" xfId="31" applyFont="1" applyFill="1" applyBorder="1" applyAlignment="1">
      <alignment horizontal="center" vertical="center" readingOrder="1"/>
    </xf>
    <xf numFmtId="0" fontId="24" fillId="0" borderId="1" xfId="31" applyFont="1" applyBorder="1" applyAlignment="1">
      <alignment horizontal="center" vertical="center" readingOrder="1"/>
    </xf>
    <xf numFmtId="0" fontId="24" fillId="31" borderId="1" xfId="31" applyFont="1" applyFill="1" applyBorder="1" applyAlignment="1">
      <alignment horizontal="center" vertical="center" readingOrder="1"/>
    </xf>
    <xf numFmtId="0" fontId="24" fillId="9" borderId="1" xfId="31" applyFont="1" applyFill="1" applyBorder="1" applyAlignment="1">
      <alignment horizontal="center" vertical="center" readingOrder="1"/>
    </xf>
    <xf numFmtId="0" fontId="24" fillId="33" borderId="1" xfId="31" applyFont="1" applyFill="1" applyBorder="1" applyAlignment="1">
      <alignment horizontal="center" vertical="center" readingOrder="1"/>
    </xf>
    <xf numFmtId="0" fontId="4" fillId="10" borderId="34" xfId="31" applyFont="1" applyFill="1" applyBorder="1" applyAlignment="1">
      <alignment horizontal="center" vertical="center" readingOrder="1"/>
    </xf>
    <xf numFmtId="0" fontId="4" fillId="10" borderId="34" xfId="31" applyFont="1" applyFill="1" applyBorder="1" applyAlignment="1">
      <alignment horizontal="center" vertical="center" wrapText="1" readingOrder="1"/>
    </xf>
    <xf numFmtId="0" fontId="4" fillId="32" borderId="35" xfId="31" applyFont="1" applyFill="1" applyBorder="1" applyAlignment="1">
      <alignment horizontal="center" vertical="center" wrapText="1" readingOrder="1"/>
    </xf>
    <xf numFmtId="0" fontId="4" fillId="32" borderId="23" xfId="31" applyFont="1" applyFill="1" applyBorder="1" applyAlignment="1">
      <alignment horizontal="center" vertical="center" wrapText="1" readingOrder="1"/>
    </xf>
    <xf numFmtId="0" fontId="4" fillId="10" borderId="22" xfId="31" applyFont="1" applyFill="1" applyBorder="1" applyAlignment="1">
      <alignment horizontal="center" vertical="center" wrapText="1" readingOrder="1"/>
    </xf>
    <xf numFmtId="0" fontId="4" fillId="10" borderId="23" xfId="31" applyFont="1" applyFill="1" applyBorder="1" applyAlignment="1">
      <alignment horizontal="center" vertical="center" wrapText="1" readingOrder="1"/>
    </xf>
    <xf numFmtId="0" fontId="4" fillId="10" borderId="24" xfId="31" applyFont="1" applyFill="1" applyBorder="1" applyAlignment="1">
      <alignment horizontal="center" vertical="center" wrapText="1" readingOrder="1"/>
    </xf>
    <xf numFmtId="0" fontId="4" fillId="32" borderId="22" xfId="31" applyFont="1" applyFill="1" applyBorder="1" applyAlignment="1">
      <alignment horizontal="center" vertical="center" wrapText="1" readingOrder="1"/>
    </xf>
    <xf numFmtId="0" fontId="4" fillId="32" borderId="24" xfId="31" applyFont="1" applyFill="1" applyBorder="1" applyAlignment="1">
      <alignment horizontal="center" vertical="center" wrapText="1" readingOrder="1"/>
    </xf>
    <xf numFmtId="0" fontId="4" fillId="32" borderId="34" xfId="31" applyFont="1" applyFill="1" applyBorder="1" applyAlignment="1">
      <alignment horizontal="center" vertical="center" wrapText="1" readingOrder="1"/>
    </xf>
    <xf numFmtId="0" fontId="2" fillId="0" borderId="0" xfId="31" applyFont="1"/>
    <xf numFmtId="0" fontId="2" fillId="0" borderId="0" xfId="31" applyFont="1" applyAlignment="1">
      <alignment horizontal="center" vertical="center" wrapText="1" readingOrder="1"/>
    </xf>
    <xf numFmtId="0" fontId="2" fillId="0" borderId="0" xfId="31" applyAlignment="1">
      <alignment horizontal="center" vertical="center" readingOrder="1"/>
    </xf>
    <xf numFmtId="9" fontId="0" fillId="0" borderId="0" xfId="18" applyFont="1" applyAlignment="1">
      <alignment horizontal="center" vertical="center" readingOrder="1"/>
    </xf>
    <xf numFmtId="9" fontId="0" fillId="31" borderId="0" xfId="18" applyFont="1" applyFill="1" applyAlignment="1">
      <alignment horizontal="center" vertical="center" readingOrder="1"/>
    </xf>
    <xf numFmtId="9" fontId="0" fillId="9" borderId="0" xfId="18" applyFont="1" applyFill="1" applyAlignment="1">
      <alignment horizontal="center" vertical="center" readingOrder="1"/>
    </xf>
    <xf numFmtId="0" fontId="27" fillId="0" borderId="9" xfId="31" applyFont="1" applyFill="1" applyBorder="1" applyAlignment="1">
      <alignment horizontal="center" vertical="center" readingOrder="1"/>
    </xf>
    <xf numFmtId="0" fontId="27" fillId="21" borderId="1" xfId="31" applyFont="1" applyFill="1" applyBorder="1" applyAlignment="1">
      <alignment horizontal="center" vertical="center" readingOrder="1"/>
    </xf>
    <xf numFmtId="0" fontId="27" fillId="0" borderId="1" xfId="31" applyFont="1" applyBorder="1" applyAlignment="1">
      <alignment horizontal="center" vertical="center" readingOrder="1"/>
    </xf>
    <xf numFmtId="0" fontId="27" fillId="31" borderId="1" xfId="31" applyFont="1" applyFill="1" applyBorder="1" applyAlignment="1">
      <alignment horizontal="center" vertical="center" readingOrder="1"/>
    </xf>
    <xf numFmtId="0" fontId="27" fillId="9" borderId="1" xfId="31" applyFont="1" applyFill="1" applyBorder="1" applyAlignment="1">
      <alignment horizontal="center" vertical="center" readingOrder="1"/>
    </xf>
    <xf numFmtId="9" fontId="2" fillId="0" borderId="0" xfId="31" applyNumberFormat="1"/>
    <xf numFmtId="9" fontId="0" fillId="0" borderId="0" xfId="18" applyFont="1"/>
    <xf numFmtId="0" fontId="2" fillId="0" borderId="0" xfId="31" applyBorder="1"/>
    <xf numFmtId="0" fontId="4" fillId="10" borderId="1" xfId="29" applyFont="1" applyFill="1" applyBorder="1" applyAlignment="1">
      <alignment horizontal="center" vertical="center" wrapText="1"/>
    </xf>
    <xf numFmtId="0" fontId="24" fillId="11" borderId="1" xfId="29" applyFont="1" applyFill="1" applyBorder="1" applyAlignment="1">
      <alignment horizontal="center" vertical="center" wrapText="1"/>
    </xf>
    <xf numFmtId="0" fontId="24" fillId="10" borderId="1" xfId="29" applyFont="1" applyFill="1" applyBorder="1" applyAlignment="1">
      <alignment horizontal="center" vertical="center" wrapText="1"/>
    </xf>
    <xf numFmtId="0" fontId="24" fillId="21" borderId="1" xfId="29" applyFont="1" applyFill="1" applyBorder="1" applyAlignment="1">
      <alignment horizontal="center" vertical="center" wrapText="1"/>
    </xf>
    <xf numFmtId="0" fontId="30" fillId="22" borderId="11" xfId="29" applyFont="1" applyFill="1" applyBorder="1" applyAlignment="1">
      <alignment horizontal="center" vertical="center" wrapText="1"/>
    </xf>
    <xf numFmtId="0" fontId="30" fillId="22" borderId="9" xfId="29" applyFont="1" applyFill="1" applyBorder="1" applyAlignment="1">
      <alignment horizontal="center" vertical="center" wrapText="1"/>
    </xf>
    <xf numFmtId="0" fontId="20" fillId="0" borderId="15" xfId="29" applyFont="1" applyBorder="1" applyAlignment="1">
      <alignment horizontal="center" vertical="center"/>
    </xf>
    <xf numFmtId="1" fontId="20" fillId="10" borderId="9" xfId="29" applyNumberFormat="1" applyFont="1" applyFill="1" applyBorder="1" applyAlignment="1">
      <alignment horizontal="center" vertical="center" readingOrder="1"/>
    </xf>
    <xf numFmtId="0" fontId="20" fillId="0" borderId="7" xfId="29" applyFont="1" applyBorder="1" applyAlignment="1">
      <alignment horizontal="center" vertical="center"/>
    </xf>
    <xf numFmtId="1" fontId="20" fillId="10" borderId="1" xfId="29" applyNumberFormat="1" applyFont="1" applyFill="1" applyBorder="1" applyAlignment="1">
      <alignment horizontal="center" vertical="center" readingOrder="1"/>
    </xf>
    <xf numFmtId="0" fontId="20" fillId="10" borderId="7" xfId="29" applyFont="1" applyFill="1" applyBorder="1" applyAlignment="1">
      <alignment horizontal="center" vertical="center"/>
    </xf>
    <xf numFmtId="0" fontId="24" fillId="10" borderId="7" xfId="31" applyFont="1" applyFill="1" applyBorder="1" applyAlignment="1">
      <alignment horizontal="center" vertical="center" readingOrder="1"/>
    </xf>
    <xf numFmtId="0" fontId="24" fillId="22" borderId="9" xfId="29" applyFont="1" applyFill="1" applyBorder="1" applyAlignment="1">
      <alignment horizontal="center" vertical="center" wrapText="1"/>
    </xf>
    <xf numFmtId="0" fontId="24" fillId="22" borderId="1" xfId="29" applyFont="1" applyFill="1" applyBorder="1" applyAlignment="1">
      <alignment horizontal="center" vertical="center" wrapText="1"/>
    </xf>
    <xf numFmtId="1" fontId="24" fillId="22" borderId="1" xfId="29" applyNumberFormat="1" applyFont="1" applyFill="1" applyBorder="1" applyAlignment="1">
      <alignment horizontal="center" vertical="center" wrapText="1"/>
    </xf>
    <xf numFmtId="0" fontId="4" fillId="17" borderId="0" xfId="29" applyFont="1" applyFill="1" applyAlignment="1">
      <alignment horizontal="center" vertical="center" wrapText="1"/>
    </xf>
    <xf numFmtId="0" fontId="2" fillId="0" borderId="0" xfId="29" applyAlignment="1">
      <alignment horizontal="center" vertical="center" wrapText="1"/>
    </xf>
    <xf numFmtId="0" fontId="29" fillId="19" borderId="1" xfId="29" applyFont="1" applyFill="1" applyBorder="1" applyAlignment="1">
      <alignment horizontal="center" vertical="center"/>
    </xf>
    <xf numFmtId="0" fontId="4" fillId="0" borderId="1" xfId="0" applyFont="1" applyBorder="1" applyAlignment="1">
      <alignment horizontal="center" vertical="center" wrapText="1"/>
    </xf>
    <xf numFmtId="0" fontId="21" fillId="10" borderId="1" xfId="29" applyFont="1" applyFill="1" applyBorder="1" applyAlignment="1" applyProtection="1">
      <alignment horizontal="justify" vertical="center" wrapText="1"/>
    </xf>
    <xf numFmtId="1" fontId="21" fillId="10" borderId="9" xfId="0" applyNumberFormat="1" applyFont="1" applyFill="1" applyBorder="1" applyAlignment="1" applyProtection="1">
      <alignment horizontal="center" vertical="center" wrapText="1"/>
    </xf>
    <xf numFmtId="0" fontId="21" fillId="10" borderId="1" xfId="0" applyFont="1" applyFill="1" applyBorder="1" applyAlignment="1">
      <alignment horizontal="justify" vertical="center" wrapText="1"/>
    </xf>
    <xf numFmtId="14" fontId="21" fillId="10" borderId="1" xfId="0" applyNumberFormat="1" applyFont="1" applyFill="1" applyBorder="1" applyAlignment="1">
      <alignment horizontal="justify" vertical="center" wrapText="1"/>
    </xf>
    <xf numFmtId="0" fontId="21" fillId="10" borderId="1" xfId="0" applyFont="1" applyFill="1" applyBorder="1" applyAlignment="1">
      <alignment horizontal="center" vertical="center" wrapText="1"/>
    </xf>
    <xf numFmtId="9" fontId="21" fillId="10" borderId="1" xfId="32" applyFont="1" applyFill="1" applyBorder="1" applyAlignment="1" applyProtection="1">
      <alignment horizontal="center" vertical="center" wrapText="1"/>
    </xf>
    <xf numFmtId="0" fontId="21" fillId="10" borderId="1" xfId="0" applyFont="1" applyFill="1" applyBorder="1" applyAlignment="1" applyProtection="1">
      <alignment horizontal="center" vertical="center" wrapText="1"/>
    </xf>
    <xf numFmtId="1" fontId="21" fillId="10" borderId="1" xfId="38" applyNumberFormat="1" applyFont="1" applyFill="1" applyBorder="1" applyAlignment="1" applyProtection="1">
      <alignment horizontal="center" vertical="center" wrapText="1"/>
    </xf>
    <xf numFmtId="9" fontId="21" fillId="10" borderId="1" xfId="38" applyFont="1" applyFill="1" applyBorder="1" applyAlignment="1" applyProtection="1">
      <alignment horizontal="center" vertical="center" wrapText="1"/>
    </xf>
    <xf numFmtId="10" fontId="21" fillId="10" borderId="1" xfId="32" applyNumberFormat="1" applyFont="1" applyFill="1" applyBorder="1" applyAlignment="1" applyProtection="1">
      <alignment horizontal="center" vertical="center" wrapText="1"/>
    </xf>
    <xf numFmtId="9" fontId="21" fillId="10" borderId="1" xfId="32" applyNumberFormat="1" applyFont="1" applyFill="1" applyBorder="1" applyAlignment="1" applyProtection="1">
      <alignment horizontal="center" vertical="center" wrapText="1"/>
    </xf>
    <xf numFmtId="9" fontId="21" fillId="0" borderId="7" xfId="18" applyNumberFormat="1" applyFont="1" applyFill="1" applyBorder="1" applyAlignment="1" applyProtection="1">
      <alignment horizontal="center" vertical="center" wrapText="1"/>
    </xf>
    <xf numFmtId="10" fontId="21" fillId="0" borderId="7" xfId="18" applyNumberFormat="1" applyFont="1" applyFill="1" applyBorder="1" applyAlignment="1" applyProtection="1">
      <alignment horizontal="center" vertical="center" wrapText="1"/>
    </xf>
    <xf numFmtId="0" fontId="21" fillId="10" borderId="9" xfId="0" applyFont="1" applyFill="1" applyBorder="1" applyAlignment="1">
      <alignment horizontal="justify" vertical="center" wrapText="1"/>
    </xf>
    <xf numFmtId="14" fontId="21" fillId="10" borderId="9" xfId="0" applyNumberFormat="1" applyFont="1" applyFill="1" applyBorder="1" applyAlignment="1">
      <alignment horizontal="justify" vertical="center" wrapText="1"/>
    </xf>
    <xf numFmtId="9" fontId="21" fillId="10" borderId="1" xfId="32" applyFont="1" applyFill="1" applyBorder="1" applyAlignment="1" applyProtection="1">
      <alignment horizontal="justify" vertical="center" wrapText="1"/>
    </xf>
    <xf numFmtId="9" fontId="21" fillId="10" borderId="9" xfId="18" applyFont="1" applyFill="1" applyBorder="1" applyAlignment="1" applyProtection="1">
      <alignment horizontal="center" vertical="center" wrapText="1"/>
    </xf>
    <xf numFmtId="9" fontId="29" fillId="10" borderId="7" xfId="18" applyFont="1" applyFill="1" applyBorder="1" applyAlignment="1" applyProtection="1">
      <alignment horizontal="center" vertical="center" wrapText="1"/>
    </xf>
    <xf numFmtId="1" fontId="21" fillId="10" borderId="9" xfId="18" applyNumberFormat="1" applyFont="1" applyFill="1" applyBorder="1" applyAlignment="1" applyProtection="1">
      <alignment horizontal="center" vertical="center" wrapText="1"/>
    </xf>
    <xf numFmtId="9" fontId="4" fillId="4" borderId="11" xfId="38" applyFont="1" applyFill="1" applyBorder="1" applyAlignment="1" applyProtection="1">
      <alignment horizontal="center" vertical="center" wrapText="1"/>
    </xf>
    <xf numFmtId="9" fontId="4" fillId="4" borderId="9" xfId="38" applyFont="1" applyFill="1" applyBorder="1" applyAlignment="1" applyProtection="1">
      <alignment horizontal="center" vertical="center" wrapText="1"/>
    </xf>
    <xf numFmtId="9" fontId="4" fillId="28" borderId="11" xfId="38" applyFont="1" applyFill="1" applyBorder="1" applyAlignment="1" applyProtection="1">
      <alignment horizontal="center" vertical="center" wrapText="1"/>
    </xf>
    <xf numFmtId="9" fontId="4" fillId="28" borderId="12" xfId="38" applyFont="1" applyFill="1" applyBorder="1" applyAlignment="1" applyProtection="1">
      <alignment horizontal="center" vertical="center" wrapText="1"/>
    </xf>
    <xf numFmtId="9" fontId="4" fillId="6" borderId="11" xfId="38" applyFont="1" applyFill="1" applyBorder="1" applyAlignment="1" applyProtection="1">
      <alignment horizontal="center" vertical="center" wrapText="1"/>
    </xf>
    <xf numFmtId="9" fontId="4" fillId="6" borderId="12" xfId="38"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14" fontId="4" fillId="13" borderId="11" xfId="0" applyNumberFormat="1" applyFont="1" applyFill="1" applyBorder="1" applyAlignment="1" applyProtection="1">
      <alignment horizontal="center" vertical="center" wrapText="1"/>
    </xf>
    <xf numFmtId="14" fontId="4" fillId="13" borderId="9" xfId="0" applyNumberFormat="1" applyFont="1" applyFill="1" applyBorder="1" applyAlignment="1" applyProtection="1">
      <alignment horizontal="center" vertical="center" wrapText="1"/>
    </xf>
    <xf numFmtId="9" fontId="4" fillId="10" borderId="5" xfId="38" applyFont="1" applyFill="1" applyBorder="1" applyAlignment="1" applyProtection="1">
      <alignment horizontal="center" vertical="center" wrapText="1"/>
    </xf>
    <xf numFmtId="9" fontId="4" fillId="10" borderId="10" xfId="38" applyFont="1" applyFill="1" applyBorder="1" applyAlignment="1" applyProtection="1">
      <alignment horizontal="center" vertical="center" wrapText="1"/>
    </xf>
    <xf numFmtId="9" fontId="4" fillId="10" borderId="7" xfId="38" applyFont="1" applyFill="1" applyBorder="1" applyAlignment="1" applyProtection="1">
      <alignment horizontal="center" vertical="center" wrapText="1"/>
    </xf>
    <xf numFmtId="0" fontId="4" fillId="13" borderId="5" xfId="0" applyFont="1" applyFill="1" applyBorder="1" applyAlignment="1" applyProtection="1">
      <alignment horizontal="center" vertical="center" wrapText="1"/>
    </xf>
    <xf numFmtId="0" fontId="4" fillId="13" borderId="10" xfId="0" applyFont="1" applyFill="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14" fontId="4" fillId="4" borderId="11" xfId="0" applyNumberFormat="1" applyFont="1" applyFill="1" applyBorder="1" applyAlignment="1" applyProtection="1">
      <alignment horizontal="center" vertical="center" wrapText="1"/>
    </xf>
    <xf numFmtId="14" fontId="4" fillId="4" borderId="9" xfId="0" applyNumberFormat="1" applyFont="1" applyFill="1" applyBorder="1" applyAlignment="1" applyProtection="1">
      <alignment horizontal="center" vertical="center" wrapText="1"/>
    </xf>
    <xf numFmtId="0" fontId="4" fillId="3" borderId="6"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2" fillId="0" borderId="1" xfId="0" applyFont="1" applyBorder="1"/>
    <xf numFmtId="0" fontId="4" fillId="14" borderId="5"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5" borderId="11" xfId="0" applyFont="1" applyFill="1" applyBorder="1" applyAlignment="1" applyProtection="1">
      <alignment horizontal="center" vertical="center" wrapText="1"/>
    </xf>
    <xf numFmtId="0" fontId="4" fillId="15" borderId="12" xfId="0" applyFont="1" applyFill="1" applyBorder="1" applyAlignment="1" applyProtection="1">
      <alignment horizontal="center" vertical="center" wrapText="1"/>
    </xf>
    <xf numFmtId="0" fontId="4" fillId="15" borderId="9" xfId="0" applyFont="1" applyFill="1" applyBorder="1" applyAlignment="1" applyProtection="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1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10" borderId="5"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6" borderId="1" xfId="0" applyFont="1" applyFill="1" applyBorder="1" applyAlignment="1" applyProtection="1">
      <alignment horizontal="center" vertical="center" wrapText="1"/>
    </xf>
    <xf numFmtId="14" fontId="4" fillId="12" borderId="11" xfId="0" applyNumberFormat="1" applyFont="1" applyFill="1" applyBorder="1" applyAlignment="1" applyProtection="1">
      <alignment horizontal="center" vertical="center" wrapText="1"/>
    </xf>
    <xf numFmtId="14" fontId="4" fillId="12" borderId="9" xfId="0" applyNumberFormat="1" applyFont="1" applyFill="1" applyBorder="1" applyAlignment="1" applyProtection="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31" applyBorder="1" applyAlignment="1">
      <alignment horizontal="center"/>
    </xf>
    <xf numFmtId="0" fontId="4" fillId="32" borderId="36" xfId="31" applyFont="1" applyFill="1" applyBorder="1" applyAlignment="1">
      <alignment horizontal="center" vertical="center" wrapText="1" readingOrder="1"/>
    </xf>
    <xf numFmtId="0" fontId="4" fillId="32" borderId="37" xfId="31" applyFont="1" applyFill="1" applyBorder="1" applyAlignment="1">
      <alignment horizontal="center" vertical="center" wrapText="1" readingOrder="1"/>
    </xf>
    <xf numFmtId="0" fontId="2" fillId="0" borderId="36" xfId="31" applyFont="1" applyBorder="1" applyAlignment="1">
      <alignment horizontal="center" vertical="center" wrapText="1" readingOrder="1"/>
    </xf>
    <xf numFmtId="0" fontId="2" fillId="0" borderId="37" xfId="31" applyFont="1" applyBorder="1" applyAlignment="1">
      <alignment horizontal="center" vertical="center" wrapText="1" readingOrder="1"/>
    </xf>
    <xf numFmtId="0" fontId="2" fillId="0" borderId="38" xfId="31" applyFont="1" applyBorder="1" applyAlignment="1">
      <alignment horizontal="center" vertical="center" wrapText="1" readingOrder="1"/>
    </xf>
    <xf numFmtId="0" fontId="4" fillId="32" borderId="38" xfId="31" applyFont="1" applyFill="1" applyBorder="1" applyAlignment="1">
      <alignment horizontal="center" vertical="center" wrapText="1" readingOrder="1"/>
    </xf>
    <xf numFmtId="0" fontId="4" fillId="0" borderId="36" xfId="31" applyFont="1" applyBorder="1" applyAlignment="1">
      <alignment horizontal="center" vertical="center" wrapText="1" readingOrder="1"/>
    </xf>
    <xf numFmtId="0" fontId="4" fillId="0" borderId="37" xfId="31" applyFont="1" applyBorder="1" applyAlignment="1">
      <alignment horizontal="center" vertical="center" wrapText="1" readingOrder="1"/>
    </xf>
    <xf numFmtId="0" fontId="4" fillId="0" borderId="38" xfId="31" applyFont="1" applyBorder="1" applyAlignment="1">
      <alignment horizontal="center" vertical="center" wrapText="1" readingOrder="1"/>
    </xf>
    <xf numFmtId="0" fontId="2" fillId="0" borderId="39" xfId="31" applyBorder="1" applyAlignment="1">
      <alignment horizontal="center"/>
    </xf>
    <xf numFmtId="0" fontId="38" fillId="10" borderId="16" xfId="31" applyFont="1" applyFill="1" applyBorder="1" applyAlignment="1">
      <alignment horizontal="center" vertical="center" wrapText="1"/>
    </xf>
    <xf numFmtId="0" fontId="38" fillId="10" borderId="20" xfId="31" applyFont="1" applyFill="1" applyBorder="1" applyAlignment="1">
      <alignment horizontal="center" vertical="center" wrapText="1"/>
    </xf>
    <xf numFmtId="0" fontId="38" fillId="10" borderId="21" xfId="31" applyFont="1" applyFill="1" applyBorder="1" applyAlignment="1">
      <alignment horizontal="center" vertical="center" wrapText="1"/>
    </xf>
    <xf numFmtId="0" fontId="4" fillId="10" borderId="17" xfId="31" applyFont="1" applyFill="1" applyBorder="1" applyAlignment="1">
      <alignment horizontal="center" vertical="center" wrapText="1"/>
    </xf>
    <xf numFmtId="0" fontId="4" fillId="10" borderId="18" xfId="31" applyFont="1" applyFill="1" applyBorder="1" applyAlignment="1">
      <alignment horizontal="center" vertical="center" wrapText="1"/>
    </xf>
    <xf numFmtId="0" fontId="4" fillId="10" borderId="19" xfId="31" applyFont="1" applyFill="1" applyBorder="1" applyAlignment="1">
      <alignment horizontal="center" vertical="center" wrapText="1"/>
    </xf>
    <xf numFmtId="0" fontId="2" fillId="32" borderId="17" xfId="31" applyFont="1" applyFill="1" applyBorder="1" applyAlignment="1">
      <alignment horizontal="center" vertical="center" wrapText="1"/>
    </xf>
    <xf numFmtId="0" fontId="2" fillId="32" borderId="18" xfId="31" applyFont="1" applyFill="1" applyBorder="1" applyAlignment="1">
      <alignment horizontal="center" vertical="center" wrapText="1"/>
    </xf>
    <xf numFmtId="0" fontId="2" fillId="10" borderId="17" xfId="31" applyFont="1" applyFill="1" applyBorder="1" applyAlignment="1">
      <alignment horizontal="center" vertical="center" wrapText="1"/>
    </xf>
    <xf numFmtId="0" fontId="2" fillId="10" borderId="18" xfId="31" applyFont="1" applyFill="1" applyBorder="1" applyAlignment="1">
      <alignment horizontal="center" vertical="center" wrapText="1"/>
    </xf>
    <xf numFmtId="0" fontId="2" fillId="10" borderId="19" xfId="31" applyFont="1" applyFill="1" applyBorder="1" applyAlignment="1">
      <alignment horizontal="center" vertical="center" wrapText="1"/>
    </xf>
    <xf numFmtId="0" fontId="2" fillId="32" borderId="19" xfId="31" applyFont="1" applyFill="1" applyBorder="1" applyAlignment="1">
      <alignment horizontal="center" vertical="center" wrapText="1"/>
    </xf>
    <xf numFmtId="0" fontId="21" fillId="27" borderId="1" xfId="29" applyFont="1" applyFill="1" applyBorder="1" applyAlignment="1">
      <alignment horizontal="center" vertical="center" wrapText="1"/>
    </xf>
    <xf numFmtId="0" fontId="28" fillId="10" borderId="1" xfId="29" applyFont="1" applyFill="1" applyBorder="1" applyAlignment="1">
      <alignment horizontal="center" vertical="center" wrapText="1" readingOrder="1"/>
    </xf>
    <xf numFmtId="1" fontId="32" fillId="0" borderId="3" xfId="32" applyNumberFormat="1" applyFont="1" applyBorder="1" applyAlignment="1">
      <alignment horizontal="center"/>
    </xf>
    <xf numFmtId="0" fontId="4" fillId="10" borderId="1" xfId="29" applyFont="1" applyFill="1" applyBorder="1" applyAlignment="1">
      <alignment horizontal="center" vertical="center" wrapText="1"/>
    </xf>
    <xf numFmtId="0" fontId="4" fillId="21" borderId="1" xfId="29" applyFont="1" applyFill="1" applyBorder="1" applyAlignment="1">
      <alignment horizontal="center" vertical="center" wrapText="1"/>
    </xf>
    <xf numFmtId="0" fontId="28" fillId="21" borderId="1" xfId="29" applyFont="1" applyFill="1" applyBorder="1" applyAlignment="1">
      <alignment horizontal="center" vertical="center" wrapText="1" readingOrder="1"/>
    </xf>
    <xf numFmtId="0" fontId="4" fillId="11" borderId="1" xfId="29" applyFont="1" applyFill="1" applyBorder="1" applyAlignment="1">
      <alignment horizontal="center" vertical="center" wrapText="1"/>
    </xf>
    <xf numFmtId="0" fontId="30" fillId="22" borderId="11" xfId="29" applyFont="1" applyFill="1" applyBorder="1" applyAlignment="1">
      <alignment horizontal="center" vertical="center" wrapText="1"/>
    </xf>
    <xf numFmtId="0" fontId="30" fillId="22" borderId="9" xfId="29" applyFont="1" applyFill="1" applyBorder="1" applyAlignment="1">
      <alignment horizontal="center" vertical="center" wrapText="1"/>
    </xf>
    <xf numFmtId="0" fontId="30" fillId="24" borderId="11" xfId="29" applyFont="1" applyFill="1" applyBorder="1" applyAlignment="1">
      <alignment horizontal="center" vertical="center" wrapText="1"/>
    </xf>
    <xf numFmtId="0" fontId="30" fillId="24" borderId="9" xfId="29" applyFont="1" applyFill="1" applyBorder="1" applyAlignment="1">
      <alignment horizontal="center" vertical="center" wrapText="1"/>
    </xf>
    <xf numFmtId="0" fontId="30" fillId="26" borderId="11" xfId="29" applyFont="1" applyFill="1" applyBorder="1" applyAlignment="1">
      <alignment horizontal="center" vertical="center" wrapText="1"/>
    </xf>
    <xf numFmtId="0" fontId="30" fillId="26" borderId="9" xfId="29" applyFont="1" applyFill="1" applyBorder="1" applyAlignment="1">
      <alignment horizontal="center" vertical="center" wrapText="1"/>
    </xf>
    <xf numFmtId="0" fontId="30" fillId="16" borderId="11" xfId="29" applyFont="1" applyFill="1" applyBorder="1" applyAlignment="1">
      <alignment horizontal="center" vertical="center" wrapText="1"/>
    </xf>
    <xf numFmtId="0" fontId="30" fillId="16" borderId="9" xfId="29" applyFont="1" applyFill="1" applyBorder="1" applyAlignment="1">
      <alignment horizontal="center" vertical="center" wrapText="1"/>
    </xf>
    <xf numFmtId="0" fontId="4" fillId="9" borderId="1" xfId="0" applyFont="1" applyFill="1" applyBorder="1" applyAlignment="1">
      <alignment horizontal="center" vertical="center" wrapText="1"/>
    </xf>
    <xf numFmtId="0" fontId="30" fillId="10" borderId="1" xfId="29" applyFont="1" applyFill="1" applyBorder="1" applyAlignment="1">
      <alignment horizontal="center" vertical="center" wrapText="1" readingOrder="1"/>
    </xf>
    <xf numFmtId="0" fontId="24" fillId="11" borderId="1" xfId="29" applyFont="1" applyFill="1" applyBorder="1" applyAlignment="1">
      <alignment horizontal="center" vertical="center" wrapText="1"/>
    </xf>
    <xf numFmtId="0" fontId="24" fillId="10" borderId="1" xfId="29" applyFont="1" applyFill="1" applyBorder="1" applyAlignment="1">
      <alignment horizontal="center" vertical="center" wrapText="1"/>
    </xf>
    <xf numFmtId="0" fontId="24" fillId="21" borderId="1" xfId="29" applyFont="1" applyFill="1" applyBorder="1" applyAlignment="1">
      <alignment horizontal="center" vertical="center" wrapText="1"/>
    </xf>
    <xf numFmtId="0" fontId="30" fillId="21" borderId="1" xfId="29" applyFont="1" applyFill="1" applyBorder="1" applyAlignment="1">
      <alignment horizontal="center" vertical="center" wrapText="1" readingOrder="1"/>
    </xf>
    <xf numFmtId="0" fontId="20" fillId="10" borderId="1" xfId="29" applyFont="1" applyFill="1" applyBorder="1" applyAlignment="1">
      <alignment horizontal="center" vertical="center" wrapText="1"/>
    </xf>
    <xf numFmtId="1" fontId="20" fillId="0" borderId="3" xfId="32" applyNumberFormat="1" applyFont="1" applyBorder="1" applyAlignment="1">
      <alignment horizontal="center"/>
    </xf>
  </cellXfs>
  <cellStyles count="41">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2" xfId="8"/>
    <cellStyle name="Millares 2 2" xfId="9"/>
    <cellStyle name="Millares 2 2 2" xfId="35"/>
    <cellStyle name="Millares 3" xfId="34"/>
    <cellStyle name="Millares 3 2" xfId="39"/>
    <cellStyle name="Millares 4" xfId="40"/>
    <cellStyle name="Normal" xfId="0" builtinId="0"/>
    <cellStyle name="Normal 2" xfId="10"/>
    <cellStyle name="Normal 2 2" xfId="11"/>
    <cellStyle name="Normal 2 2 2" xfId="12"/>
    <cellStyle name="Normal 2 2 2 2" xfId="31"/>
    <cellStyle name="Normal 2 2_Plan de Acción 2012 Seguimiento Sept" xfId="13"/>
    <cellStyle name="Normal 2 3" xfId="14"/>
    <cellStyle name="Normal 2 3 2" xfId="15"/>
    <cellStyle name="Normal 2 3_Plan de Acción 2012 Seguimiento Sept" xfId="16"/>
    <cellStyle name="Normal 2 4" xfId="29"/>
    <cellStyle name="Normal 4" xfId="30"/>
    <cellStyle name="Normal 6" xfId="17"/>
    <cellStyle name="Normal_Propuesta Plan de Acción Versión 2.0 OCI 2" xfId="37"/>
    <cellStyle name="Normal_Propuesta Plan de Acción Versión 2.0 R.F. y J.C." xfId="26"/>
    <cellStyle name="Porcentaje" xfId="18" builtinId="5"/>
    <cellStyle name="Porcentaje 2" xfId="19"/>
    <cellStyle name="Porcentaje 2 2" xfId="28"/>
    <cellStyle name="Porcentaje 2 2 2" xfId="32"/>
    <cellStyle name="Porcentaje 3" xfId="20"/>
    <cellStyle name="Porcentaje 3 2" xfId="21"/>
    <cellStyle name="Porcentaje 3 2 2" xfId="36"/>
    <cellStyle name="Porcentaje 4" xfId="22"/>
    <cellStyle name="Porcentaje 4 2" xfId="23"/>
    <cellStyle name="Porcentaje 5" xfId="24"/>
    <cellStyle name="Porcentaje 6" xfId="25"/>
    <cellStyle name="Porcentaje 6 2" xfId="27"/>
    <cellStyle name="Porcentaje 7" xfId="33"/>
    <cellStyle name="Porcentaje 7 2" xfId="38"/>
  </cellStyles>
  <dxfs count="21">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ser>
        <c:dLbls>
          <c:showLegendKey val="0"/>
          <c:showVal val="0"/>
          <c:showCatName val="0"/>
          <c:showSerName val="0"/>
          <c:showPercent val="0"/>
          <c:showBubbleSize val="0"/>
        </c:dLbls>
        <c:marker val="1"/>
        <c:smooth val="0"/>
        <c:axId val="1076562720"/>
        <c:axId val="1076561088"/>
      </c:lineChart>
      <c:catAx>
        <c:axId val="10765627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076561088"/>
        <c:crosses val="autoZero"/>
        <c:auto val="1"/>
        <c:lblAlgn val="ctr"/>
        <c:lblOffset val="100"/>
        <c:tickLblSkip val="1"/>
        <c:tickMarkSkip val="1"/>
        <c:noMultiLvlLbl val="0"/>
      </c:catAx>
      <c:valAx>
        <c:axId val="1076561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076562720"/>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'progrmación 4'!$D$4</c:f>
              <c:strCache>
                <c:ptCount val="1"/>
                <c:pt idx="0">
                  <c:v>No. Indicadores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'progrmación 4'!$B$5:$B$16</c:f>
              <c:strCache>
                <c:ptCount val="12"/>
                <c:pt idx="0">
                  <c:v>Direccionamiento Estratégico</c:v>
                </c:pt>
                <c:pt idx="1">
                  <c:v>Tics</c:v>
                </c:pt>
                <c:pt idx="2">
                  <c:v>Participación Ciudadana y CPI</c:v>
                </c:pt>
                <c:pt idx="3">
                  <c:v>Estudios de Economía y PP.</c:v>
                </c:pt>
                <c:pt idx="4">
                  <c:v>Vigilancia y Control</c:v>
                </c:pt>
                <c:pt idx="5">
                  <c:v>Responsabilidad fiscal </c:v>
                </c:pt>
                <c:pt idx="6">
                  <c:v>Gestión Jurídica</c:v>
                </c:pt>
                <c:pt idx="7">
                  <c:v>Gestión del Talento Humano</c:v>
                </c:pt>
                <c:pt idx="8">
                  <c:v>Gestión Administrativa y Financiera</c:v>
                </c:pt>
                <c:pt idx="9">
                  <c:v>Gestión Documental</c:v>
                </c:pt>
                <c:pt idx="10">
                  <c:v>Evaluación y Mejora</c:v>
                </c:pt>
                <c:pt idx="11">
                  <c:v>TOTAL </c:v>
                </c:pt>
              </c:strCache>
            </c:strRef>
          </c:cat>
          <c:val>
            <c:numRef>
              <c:f>'progrmación 4'!$D$5:$D$16</c:f>
              <c:numCache>
                <c:formatCode>General</c:formatCode>
                <c:ptCount val="12"/>
                <c:pt idx="0">
                  <c:v>5</c:v>
                </c:pt>
                <c:pt idx="1">
                  <c:v>6</c:v>
                </c:pt>
                <c:pt idx="2">
                  <c:v>11</c:v>
                </c:pt>
                <c:pt idx="3">
                  <c:v>4</c:v>
                </c:pt>
                <c:pt idx="4">
                  <c:v>8</c:v>
                </c:pt>
                <c:pt idx="5">
                  <c:v>9</c:v>
                </c:pt>
                <c:pt idx="6">
                  <c:v>2</c:v>
                </c:pt>
                <c:pt idx="7">
                  <c:v>8</c:v>
                </c:pt>
                <c:pt idx="8">
                  <c:v>10</c:v>
                </c:pt>
                <c:pt idx="9">
                  <c:v>4</c:v>
                </c:pt>
                <c:pt idx="10">
                  <c:v>5</c:v>
                </c:pt>
                <c:pt idx="11">
                  <c:v>72</c:v>
                </c:pt>
              </c:numCache>
            </c:numRef>
          </c:val>
        </c:ser>
        <c:dLbls>
          <c:showLegendKey val="0"/>
          <c:showVal val="0"/>
          <c:showCatName val="0"/>
          <c:showSerName val="0"/>
          <c:showPercent val="0"/>
          <c:showBubbleSize val="0"/>
        </c:dLbls>
        <c:gapWidth val="267"/>
        <c:overlap val="-43"/>
        <c:axId val="1076565984"/>
        <c:axId val="1233486896"/>
      </c:barChart>
      <c:catAx>
        <c:axId val="1076565984"/>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rgbClr val="FF0000"/>
                    </a:solidFill>
                    <a:latin typeface="+mn-lt"/>
                    <a:ea typeface="+mn-ea"/>
                    <a:cs typeface="+mn-cs"/>
                  </a:defRPr>
                </a:pPr>
                <a:r>
                  <a:rPr lang="es-CO" sz="1200">
                    <a:solidFill>
                      <a:srgbClr val="FF0000"/>
                    </a:solidFill>
                  </a:rPr>
                  <a:t>Procesos</a:t>
                </a:r>
              </a:p>
            </c:rich>
          </c:tx>
          <c:overlay val="0"/>
          <c:spPr>
            <a:noFill/>
            <a:ln>
              <a:noFill/>
            </a:ln>
            <a:effectLst/>
          </c:spPr>
          <c:txPr>
            <a:bodyPr rot="0" spcFirstLastPara="1" vertOverflow="ellipsis" vert="horz" wrap="square" anchor="ctr" anchorCtr="1"/>
            <a:lstStyle/>
            <a:p>
              <a:pPr>
                <a:defRPr sz="1200" b="1" i="0" u="none" strike="noStrike" kern="1200" baseline="0">
                  <a:solidFill>
                    <a:srgbClr val="FF0000"/>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1233486896"/>
        <c:crosses val="autoZero"/>
        <c:auto val="1"/>
        <c:lblAlgn val="ctr"/>
        <c:lblOffset val="100"/>
        <c:noMultiLvlLbl val="0"/>
      </c:catAx>
      <c:valAx>
        <c:axId val="12334868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FF0000"/>
                    </a:solidFill>
                    <a:latin typeface="+mn-lt"/>
                    <a:ea typeface="+mn-ea"/>
                    <a:cs typeface="+mn-cs"/>
                  </a:defRPr>
                </a:pPr>
                <a:r>
                  <a:rPr lang="es-CO" sz="1200">
                    <a:solidFill>
                      <a:srgbClr val="FF0000"/>
                    </a:solidFill>
                  </a:rPr>
                  <a:t>Indicadores</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FF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1076565984"/>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bg1">
        <a:lumMod val="95000"/>
      </a:schemeClr>
    </a:solidFill>
    <a:ln w="9525" cap="rnd" cmpd="sng" algn="ctr">
      <a:solidFill>
        <a:schemeClr val="tx1">
          <a:lumMod val="85000"/>
          <a:lumOff val="15000"/>
        </a:schemeClr>
      </a:solidFill>
      <a:round/>
    </a:ln>
    <a:effectLst>
      <a:glow rad="63500">
        <a:schemeClr val="accent3">
          <a:satMod val="175000"/>
          <a:alpha val="40000"/>
        </a:schemeClr>
      </a:glow>
    </a:effectLst>
    <a:scene3d>
      <a:camera prst="orthographicFront"/>
      <a:lightRig rig="threePt" dir="t"/>
    </a:scene3d>
    <a:sp3d>
      <a:bevelT prst="relaxedInset"/>
    </a:sp3d>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613745593074893E-4"/>
          <c:y val="6.2166608154872363E-2"/>
          <c:w val="0.99061480794096091"/>
          <c:h val="0.93542738686326632"/>
        </c:manualLayout>
      </c:layout>
      <c:pie3DChart>
        <c:varyColors val="1"/>
        <c:ser>
          <c:idx val="0"/>
          <c:order val="0"/>
          <c:explosion val="5"/>
          <c:dPt>
            <c:idx val="0"/>
            <c:bubble3D val="0"/>
            <c:spPr>
              <a:solidFill>
                <a:schemeClr val="accent6"/>
              </a:solidFill>
              <a:ln>
                <a:noFill/>
              </a:ln>
              <a:effectLst>
                <a:outerShdw blurRad="254000" sx="102000" sy="102000" algn="ctr" rotWithShape="0">
                  <a:prstClr val="black">
                    <a:alpha val="20000"/>
                  </a:prstClr>
                </a:outerShdw>
              </a:effectLst>
              <a:sp3d/>
            </c:spPr>
          </c:dPt>
          <c:dPt>
            <c:idx val="1"/>
            <c:bubble3D val="0"/>
            <c:spPr>
              <a:solidFill>
                <a:schemeClr val="accent5"/>
              </a:solidFill>
              <a:ln>
                <a:noFill/>
              </a:ln>
              <a:effectLst>
                <a:outerShdw blurRad="254000" sx="102000" sy="102000" algn="ctr" rotWithShape="0">
                  <a:prstClr val="black">
                    <a:alpha val="20000"/>
                  </a:prstClr>
                </a:outerShdw>
              </a:effectLst>
              <a:sp3d/>
            </c:spPr>
          </c:dPt>
          <c:dPt>
            <c:idx val="2"/>
            <c:bubble3D val="0"/>
            <c:spPr>
              <a:solidFill>
                <a:schemeClr val="accent4"/>
              </a:solidFill>
              <a:ln>
                <a:noFill/>
              </a:ln>
              <a:effectLst>
                <a:outerShdw blurRad="254000" sx="102000" sy="102000" algn="ctr" rotWithShape="0">
                  <a:prstClr val="black">
                    <a:alpha val="20000"/>
                  </a:prstClr>
                </a:outerShdw>
              </a:effectLst>
              <a:sp3d/>
            </c:spPr>
          </c:dPt>
          <c:dPt>
            <c:idx val="3"/>
            <c:bubble3D val="0"/>
            <c:spPr>
              <a:solidFill>
                <a:schemeClr val="accent6">
                  <a:lumMod val="60000"/>
                </a:schemeClr>
              </a:solidFill>
              <a:ln>
                <a:noFill/>
              </a:ln>
              <a:effectLst>
                <a:outerShdw blurRad="254000" sx="102000" sy="102000" algn="ctr" rotWithShape="0">
                  <a:prstClr val="black">
                    <a:alpha val="20000"/>
                  </a:prstClr>
                </a:outerShdw>
              </a:effectLst>
              <a:sp3d/>
            </c:spPr>
          </c:dPt>
          <c:dPt>
            <c:idx val="4"/>
            <c:bubble3D val="0"/>
            <c:spPr>
              <a:solidFill>
                <a:schemeClr val="accent5">
                  <a:lumMod val="60000"/>
                </a:schemeClr>
              </a:solidFill>
              <a:ln>
                <a:noFill/>
              </a:ln>
              <a:effectLst>
                <a:outerShdw blurRad="254000" sx="102000" sy="102000" algn="ctr" rotWithShape="0">
                  <a:prstClr val="black">
                    <a:alpha val="20000"/>
                  </a:prstClr>
                </a:outerShdw>
              </a:effectLst>
              <a:sp3d/>
            </c:spPr>
          </c:dPt>
          <c:dLbls>
            <c:dLbl>
              <c:idx val="0"/>
              <c:layout>
                <c:manualLayout>
                  <c:x val="1.9247763904139299E-2"/>
                  <c:y val="-2.1987060534630624E-2"/>
                </c:manualLayout>
              </c:layout>
              <c:tx>
                <c:rich>
                  <a:bodyPr/>
                  <a:lstStyle/>
                  <a:p>
                    <a:fld id="{E55839FF-0F85-4939-8C4B-5584C165EDA2}" type="CATEGORYNAME">
                      <a:rPr lang="en-US"/>
                      <a:pPr/>
                      <a:t>[NOMBRE DE CATEGORÍA]</a:t>
                    </a:fld>
                    <a:r>
                      <a:rPr lang="en-US" baseline="0"/>
                      <a:t>;</a:t>
                    </a:r>
                  </a:p>
                  <a:p>
                    <a:fld id="{6CF98ECF-B2D3-4AE4-8EDB-CEDF27274E03}" type="VALUE">
                      <a:rPr lang="en-US" baseline="0"/>
                      <a:pPr/>
                      <a:t>[VALOR]</a:t>
                    </a:fld>
                    <a:r>
                      <a:rPr lang="en-US" baseline="0"/>
                      <a:t>; </a:t>
                    </a:r>
                    <a:fld id="{C75B4D27-A52C-4C12-93D7-E8EC0960550E}" type="PERCENTAGE">
                      <a:rPr lang="en-US" baseline="0"/>
                      <a:pPr/>
                      <a:t>[PORCENTAJE]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1"/>
              <c:layout>
                <c:manualLayout>
                  <c:x val="6.217670575216816E-2"/>
                  <c:y val="3.3335005098884931E-3"/>
                </c:manualLayout>
              </c:layout>
              <c:tx>
                <c:rich>
                  <a:bodyPr/>
                  <a:lstStyle/>
                  <a:p>
                    <a:fld id="{2F4A022F-BB00-40C8-AD69-AB7BABEEE43F}" type="CATEGORYNAME">
                      <a:rPr lang="en-US"/>
                      <a:pPr/>
                      <a:t>[NOMBRE DE CATEGORÍA]</a:t>
                    </a:fld>
                    <a:r>
                      <a:rPr lang="en-US" baseline="0"/>
                      <a:t>;</a:t>
                    </a:r>
                  </a:p>
                  <a:p>
                    <a:fld id="{882E0006-013E-4323-A5B7-4386B03D6C0D}" type="VALUE">
                      <a:rPr lang="en-US" baseline="0"/>
                      <a:pPr/>
                      <a:t>[VALOR]</a:t>
                    </a:fld>
                    <a:r>
                      <a:rPr lang="en-US" baseline="0"/>
                      <a:t>; </a:t>
                    </a:r>
                    <a:fld id="{E11180F0-E9B6-4924-8F6C-CD5D04863D28}" type="PERCENTAGE">
                      <a:rPr lang="en-US" baseline="0"/>
                      <a:pPr/>
                      <a:t>[PORCENTAJE]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2"/>
              <c:layout>
                <c:manualLayout>
                  <c:x val="-0.14174718897925043"/>
                  <c:y val="-3.8216560509554139E-2"/>
                </c:manualLayout>
              </c:layout>
              <c:tx>
                <c:rich>
                  <a:bodyPr/>
                  <a:lstStyle/>
                  <a:p>
                    <a:fld id="{33D36A2D-AC4E-4FD6-AA69-0652540953C7}" type="CATEGORYNAME">
                      <a:rPr lang="en-US"/>
                      <a:pPr/>
                      <a:t>[NOMBRE DE CATEGORÍA]</a:t>
                    </a:fld>
                    <a:r>
                      <a:rPr lang="en-US" baseline="0"/>
                      <a:t>;</a:t>
                    </a:r>
                  </a:p>
                  <a:p>
                    <a:fld id="{25DEC57A-3D98-40E5-8C63-E0A18A49C0F2}" type="VALUE">
                      <a:rPr lang="en-US" baseline="0"/>
                      <a:pPr/>
                      <a:t>[VALOR]</a:t>
                    </a:fld>
                    <a:r>
                      <a:rPr lang="en-US" baseline="0"/>
                      <a:t>; </a:t>
                    </a:r>
                    <a:fld id="{E240750C-2B33-4046-91F1-7F56C35092F3}" type="PERCENTAGE">
                      <a:rPr lang="en-US" baseline="0"/>
                      <a:pPr/>
                      <a:t>[PORCENTAJE]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3"/>
              <c:layout>
                <c:manualLayout>
                  <c:x val="-5.4185872022590127E-2"/>
                  <c:y val="6.5155056254910818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4790470322954685"/>
                      <c:h val="0.11639065817409766"/>
                    </c:manualLayout>
                  </c15:layout>
                </c:ext>
              </c:extLst>
            </c:dLbl>
            <c:dLbl>
              <c:idx val="4"/>
              <c:layout>
                <c:manualLayout>
                  <c:x val="-0.15327769916722062"/>
                  <c:y val="2.3861945600748953E-2"/>
                </c:manualLayout>
              </c:layout>
              <c:spPr>
                <a:solidFill>
                  <a:schemeClr val="accent3">
                    <a:lumMod val="20000"/>
                    <a:lumOff val="8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15965090357886991"/>
                      <c:h val="0.13250547503218146"/>
                    </c:manualLayout>
                  </c15:layout>
                </c:ext>
              </c:extLst>
            </c:dLbl>
            <c:spPr>
              <a:solidFill>
                <a:schemeClr val="accent3">
                  <a:lumMod val="20000"/>
                  <a:lumOff val="8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'progrmación 4'!$E$4:$I$4</c:f>
              <c:strCache>
                <c:ptCount val="5"/>
                <c:pt idx="0">
                  <c:v>Objetivo No. 1</c:v>
                </c:pt>
                <c:pt idx="1">
                  <c:v>Objetivo No. 2</c:v>
                </c:pt>
                <c:pt idx="2">
                  <c:v>Objetivo No. 3</c:v>
                </c:pt>
                <c:pt idx="3">
                  <c:v>Objetivo No. 4</c:v>
                </c:pt>
                <c:pt idx="4">
                  <c:v>Objetivo No. 5</c:v>
                </c:pt>
              </c:strCache>
            </c:strRef>
          </c:cat>
          <c:val>
            <c:numRef>
              <c:f>'progrmación 4'!$E$16:$I$16</c:f>
              <c:numCache>
                <c:formatCode>General</c:formatCode>
                <c:ptCount val="5"/>
                <c:pt idx="0">
                  <c:v>21</c:v>
                </c:pt>
                <c:pt idx="1">
                  <c:v>11</c:v>
                </c:pt>
                <c:pt idx="2">
                  <c:v>16</c:v>
                </c:pt>
                <c:pt idx="3">
                  <c:v>18</c:v>
                </c:pt>
                <c:pt idx="4">
                  <c:v>6</c:v>
                </c:pt>
              </c:numCache>
            </c:numRef>
          </c:val>
        </c:ser>
        <c:ser>
          <c:idx val="1"/>
          <c:order val="1"/>
          <c:dPt>
            <c:idx val="0"/>
            <c:bubble3D val="0"/>
            <c:spPr>
              <a:solidFill>
                <a:schemeClr val="accent6"/>
              </a:solidFill>
              <a:ln>
                <a:noFill/>
              </a:ln>
              <a:effectLst>
                <a:outerShdw blurRad="254000" sx="102000" sy="102000" algn="ctr" rotWithShape="0">
                  <a:prstClr val="black">
                    <a:alpha val="20000"/>
                  </a:prstClr>
                </a:outerShdw>
              </a:effectLst>
              <a:sp3d/>
            </c:spPr>
          </c:dPt>
          <c:dPt>
            <c:idx val="1"/>
            <c:bubble3D val="0"/>
            <c:spPr>
              <a:solidFill>
                <a:schemeClr val="accent5"/>
              </a:solidFill>
              <a:ln>
                <a:noFill/>
              </a:ln>
              <a:effectLst>
                <a:outerShdw blurRad="254000" sx="102000" sy="102000" algn="ctr" rotWithShape="0">
                  <a:prstClr val="black">
                    <a:alpha val="20000"/>
                  </a:prstClr>
                </a:outerShdw>
              </a:effectLst>
              <a:sp3d/>
            </c:spPr>
          </c:dPt>
          <c:dPt>
            <c:idx val="2"/>
            <c:bubble3D val="0"/>
            <c:spPr>
              <a:solidFill>
                <a:schemeClr val="accent4"/>
              </a:solidFill>
              <a:ln>
                <a:noFill/>
              </a:ln>
              <a:effectLst>
                <a:outerShdw blurRad="254000" sx="102000" sy="102000" algn="ctr" rotWithShape="0">
                  <a:prstClr val="black">
                    <a:alpha val="20000"/>
                  </a:prstClr>
                </a:outerShdw>
              </a:effectLst>
              <a:sp3d/>
            </c:spPr>
          </c:dPt>
          <c:dPt>
            <c:idx val="3"/>
            <c:bubble3D val="0"/>
            <c:spPr>
              <a:solidFill>
                <a:schemeClr val="accent6">
                  <a:lumMod val="60000"/>
                </a:schemeClr>
              </a:solidFill>
              <a:ln>
                <a:noFill/>
              </a:ln>
              <a:effectLst>
                <a:outerShdw blurRad="254000" sx="102000" sy="102000" algn="ctr" rotWithShape="0">
                  <a:prstClr val="black">
                    <a:alpha val="20000"/>
                  </a:prstClr>
                </a:outerShdw>
              </a:effectLst>
              <a:sp3d/>
            </c:spPr>
          </c:dPt>
          <c:dPt>
            <c:idx val="4"/>
            <c:bubble3D val="0"/>
            <c:spPr>
              <a:solidFill>
                <a:schemeClr val="accent5">
                  <a:lumMod val="60000"/>
                </a:schemeClr>
              </a:solidFill>
              <a:ln>
                <a:noFill/>
              </a:ln>
              <a:effectLst>
                <a:outerShdw blurRad="254000" sx="102000" sy="102000" algn="ctr" rotWithShape="0">
                  <a:prstClr val="black">
                    <a:alpha val="20000"/>
                  </a:prstClr>
                </a:outerShdw>
              </a:effectLst>
              <a:sp3d/>
            </c:spPr>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'progrmación 4'!$E$4:$I$4</c:f>
              <c:strCache>
                <c:ptCount val="5"/>
                <c:pt idx="0">
                  <c:v>Objetivo No. 1</c:v>
                </c:pt>
                <c:pt idx="1">
                  <c:v>Objetivo No. 2</c:v>
                </c:pt>
                <c:pt idx="2">
                  <c:v>Objetivo No. 3</c:v>
                </c:pt>
                <c:pt idx="3">
                  <c:v>Objetivo No. 4</c:v>
                </c:pt>
                <c:pt idx="4">
                  <c:v>Objetivo No. 5</c:v>
                </c:pt>
              </c:strCache>
            </c:strRef>
          </c:cat>
          <c:val>
            <c:numRef>
              <c:f>'progrmación 4'!$E$18:$I$18</c:f>
              <c:numCache>
                <c:formatCode>0%</c:formatCode>
                <c:ptCount val="5"/>
                <c:pt idx="0">
                  <c:v>0.29166666666666669</c:v>
                </c:pt>
                <c:pt idx="1">
                  <c:v>0.15277777777777779</c:v>
                </c:pt>
                <c:pt idx="2">
                  <c:v>0.22222222222222221</c:v>
                </c:pt>
                <c:pt idx="3">
                  <c:v>0.25</c:v>
                </c:pt>
                <c:pt idx="4">
                  <c:v>8.3333333333333329E-2</c:v>
                </c:pt>
              </c:numCache>
            </c:numRef>
          </c:val>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lumMod val="95000"/>
      </a:schemeClr>
    </a:solidFill>
    <a:ln w="9525" cap="flat" cmpd="sng" algn="ctr">
      <a:solidFill>
        <a:schemeClr val="dk1">
          <a:lumMod val="25000"/>
          <a:lumOff val="75000"/>
        </a:schemeClr>
      </a:solidFill>
      <a:round/>
    </a:ln>
    <a:effectLst/>
    <a:scene3d>
      <a:camera prst="orthographicFront"/>
      <a:lightRig rig="threePt" dir="t"/>
    </a:scene3d>
    <a:sp3d>
      <a:bevelT prst="relaxedInset"/>
    </a:sp3d>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870932719939703E-2"/>
          <c:y val="5.8084838405437621E-2"/>
          <c:w val="0.95082966155752713"/>
          <c:h val="0.89266034219452395"/>
        </c:manualLayout>
      </c:layout>
      <c:pie3DChart>
        <c:varyColors val="1"/>
        <c:ser>
          <c:idx val="0"/>
          <c:order val="0"/>
          <c:explosion val="3"/>
          <c:dPt>
            <c:idx val="0"/>
            <c:bubble3D val="0"/>
            <c:spPr>
              <a:solidFill>
                <a:schemeClr val="accent6"/>
              </a:solidFill>
              <a:ln>
                <a:noFill/>
              </a:ln>
              <a:effectLst>
                <a:outerShdw blurRad="254000" sx="102000" sy="102000" algn="ctr" rotWithShape="0">
                  <a:prstClr val="black">
                    <a:alpha val="20000"/>
                  </a:prstClr>
                </a:outerShdw>
              </a:effectLst>
              <a:sp3d/>
            </c:spPr>
          </c:dPt>
          <c:dPt>
            <c:idx val="1"/>
            <c:bubble3D val="0"/>
            <c:spPr>
              <a:solidFill>
                <a:schemeClr val="accent5"/>
              </a:solidFill>
              <a:ln>
                <a:noFill/>
              </a:ln>
              <a:effectLst>
                <a:outerShdw blurRad="254000" sx="102000" sy="102000" algn="ctr" rotWithShape="0">
                  <a:prstClr val="black">
                    <a:alpha val="20000"/>
                  </a:prstClr>
                </a:outerShdw>
              </a:effectLst>
              <a:sp3d/>
            </c:spPr>
          </c:dPt>
          <c:dPt>
            <c:idx val="2"/>
            <c:bubble3D val="0"/>
            <c:spPr>
              <a:solidFill>
                <a:schemeClr val="accent4"/>
              </a:solidFill>
              <a:ln>
                <a:noFill/>
              </a:ln>
              <a:effectLst>
                <a:outerShdw blurRad="254000" sx="102000" sy="102000" algn="ctr" rotWithShape="0">
                  <a:prstClr val="black">
                    <a:alpha val="20000"/>
                  </a:prstClr>
                </a:outerShdw>
              </a:effectLst>
              <a:sp3d/>
            </c:spPr>
          </c:dPt>
          <c:dLbls>
            <c:dLbl>
              <c:idx val="0"/>
              <c:layout>
                <c:manualLayout>
                  <c:x val="4.0021057080011926E-2"/>
                  <c:y val="-0.12931995540691194"/>
                </c:manualLayout>
              </c:layout>
              <c:tx>
                <c:rich>
                  <a:bodyPr/>
                  <a:lstStyle/>
                  <a:p>
                    <a:fld id="{B358E3F5-7B15-47C8-8510-A93F714072BD}" type="CATEGORYNAME">
                      <a:rPr lang="en-US"/>
                      <a:pPr/>
                      <a:t>[NOMBRE DE CATEGORÍA]</a:t>
                    </a:fld>
                    <a:r>
                      <a:rPr lang="en-US" baseline="0"/>
                      <a:t>; </a:t>
                    </a:r>
                    <a:fld id="{92B1187F-8240-4883-AD23-8F783535C461}" type="VALUE">
                      <a:rPr lang="en-US" baseline="0"/>
                      <a:pPr/>
                      <a:t>[VALOR]</a:t>
                    </a:fld>
                    <a:r>
                      <a:rPr lang="en-US" baseline="0"/>
                      <a:t>;</a:t>
                    </a:r>
                  </a:p>
                  <a:p>
                    <a:fld id="{9FDDC15E-476E-4AF3-8619-B75A87045043}" type="PERCENTAGE">
                      <a:rPr lang="en-US" baseline="0"/>
                      <a:pPr/>
                      <a:t>[PORCENTAJE]</a:t>
                    </a:fld>
                    <a:endParaRPr lang="es-CO"/>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1"/>
              <c:layout>
                <c:manualLayout>
                  <c:x val="-3.1595571378956806E-2"/>
                  <c:y val="-1.7837235228539576E-2"/>
                </c:manualLayout>
              </c:layout>
              <c:tx>
                <c:rich>
                  <a:bodyPr/>
                  <a:lstStyle/>
                  <a:p>
                    <a:fld id="{6CDE9521-9D8F-478D-9FAB-A9F90545D5A2}" type="CATEGORYNAME">
                      <a:rPr lang="en-US"/>
                      <a:pPr/>
                      <a:t>[NOMBRE DE CATEGORÍA]</a:t>
                    </a:fld>
                    <a:r>
                      <a:rPr lang="en-US" baseline="0"/>
                      <a:t>; </a:t>
                    </a:r>
                    <a:fld id="{21493E60-DDA1-46BD-A554-7953DCEDFABE}" type="VALUE">
                      <a:rPr lang="en-US" baseline="0"/>
                      <a:pPr/>
                      <a:t>[VALOR]</a:t>
                    </a:fld>
                    <a:r>
                      <a:rPr lang="en-US" baseline="0"/>
                      <a:t>;</a:t>
                    </a:r>
                  </a:p>
                  <a:p>
                    <a:r>
                      <a:rPr lang="en-US" baseline="0"/>
                      <a:t> </a:t>
                    </a:r>
                    <a:fld id="{0EE73A51-3838-46D1-9FD8-2055395C1E40}" type="PERCENTAGE">
                      <a:rPr lang="en-US" baseline="0"/>
                      <a:pPr/>
                      <a:t>[PORCENTAJE]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2"/>
              <c:layout>
                <c:manualLayout>
                  <c:x val="-6.5297514183177377E-2"/>
                  <c:y val="2.653420711122452E-2"/>
                </c:manualLayout>
              </c:layout>
              <c:dLblPos val="bestFit"/>
              <c:showLegendKey val="0"/>
              <c:showVal val="1"/>
              <c:showCatName val="1"/>
              <c:showSerName val="0"/>
              <c:showPercent val="1"/>
              <c:showBubbleSize val="0"/>
              <c:extLst>
                <c:ext xmlns:c15="http://schemas.microsoft.com/office/drawing/2012/chart" uri="{CE6537A1-D6FC-4f65-9D91-7224C49458BB}"/>
              </c:extLst>
            </c:dLbl>
            <c:spPr>
              <a:solidFill>
                <a:schemeClr val="accent3">
                  <a:lumMod val="60000"/>
                  <a:lumOff val="4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'progrmación 4'!$J$4:$L$4</c:f>
              <c:strCache>
                <c:ptCount val="3"/>
                <c:pt idx="0">
                  <c:v>Eficacia </c:v>
                </c:pt>
                <c:pt idx="1">
                  <c:v>Eficiencia</c:v>
                </c:pt>
                <c:pt idx="2">
                  <c:v>Efectividad</c:v>
                </c:pt>
              </c:strCache>
            </c:strRef>
          </c:cat>
          <c:val>
            <c:numRef>
              <c:f>'progrmación 4'!$J$16:$L$16</c:f>
              <c:numCache>
                <c:formatCode>General</c:formatCode>
                <c:ptCount val="3"/>
                <c:pt idx="0">
                  <c:v>54</c:v>
                </c:pt>
                <c:pt idx="1">
                  <c:v>10</c:v>
                </c:pt>
                <c:pt idx="2">
                  <c:v>8</c:v>
                </c:pt>
              </c:numCache>
            </c:numRef>
          </c:val>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pattFill prst="lgCheck">
      <a:fgClr>
        <a:schemeClr val="accent6">
          <a:lumMod val="20000"/>
          <a:lumOff val="80000"/>
        </a:schemeClr>
      </a:fgClr>
      <a:bgClr>
        <a:schemeClr val="bg1"/>
      </a:bgClr>
    </a:pattFill>
    <a:ln w="9525" cap="flat" cmpd="sng" algn="ctr">
      <a:solidFill>
        <a:schemeClr val="dk1">
          <a:lumMod val="25000"/>
          <a:lumOff val="75000"/>
        </a:schemeClr>
      </a:solidFill>
      <a:round/>
    </a:ln>
    <a:effectLst/>
    <a:scene3d>
      <a:camera prst="orthographicFront"/>
      <a:lightRig rig="threePt" dir="t"/>
    </a:scene3d>
    <a:sp3d>
      <a:bevelT w="152400" h="50800" prst="softRound"/>
      <a:bevelB w="139700" h="139700" prst="divot"/>
    </a:sp3d>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323347849675215E-2"/>
          <c:y val="3.3149760428610425E-2"/>
          <c:w val="0.93388542520513007"/>
          <c:h val="0.88338603034515895"/>
        </c:manualLayout>
      </c:layout>
      <c:pie3DChart>
        <c:varyColors val="1"/>
        <c:ser>
          <c:idx val="0"/>
          <c:order val="0"/>
          <c:explosion val="3"/>
          <c:dPt>
            <c:idx val="0"/>
            <c:bubble3D val="0"/>
            <c:spPr>
              <a:solidFill>
                <a:schemeClr val="accent2"/>
              </a:solidFill>
              <a:ln>
                <a:noFill/>
              </a:ln>
              <a:effectLst>
                <a:outerShdw blurRad="254000" sx="102000" sy="102000" algn="ctr" rotWithShape="0">
                  <a:prstClr val="black">
                    <a:alpha val="20000"/>
                  </a:prstClr>
                </a:outerShdw>
              </a:effectLst>
              <a:sp3d/>
            </c:spPr>
          </c:dPt>
          <c:dPt>
            <c:idx val="1"/>
            <c:bubble3D val="0"/>
            <c:spPr>
              <a:solidFill>
                <a:schemeClr val="accent4"/>
              </a:solidFill>
              <a:ln>
                <a:noFill/>
              </a:ln>
              <a:effectLst>
                <a:outerShdw blurRad="254000" sx="102000" sy="102000" algn="ctr" rotWithShape="0">
                  <a:prstClr val="black">
                    <a:alpha val="20000"/>
                  </a:prstClr>
                </a:outerShdw>
              </a:effectLst>
              <a:sp3d/>
            </c:spPr>
          </c:dPt>
          <c:dPt>
            <c:idx val="2"/>
            <c:bubble3D val="0"/>
            <c:spPr>
              <a:solidFill>
                <a:schemeClr val="accent6"/>
              </a:solidFill>
              <a:ln>
                <a:noFill/>
              </a:ln>
              <a:effectLst>
                <a:outerShdw blurRad="254000" sx="102000" sy="102000" algn="ctr" rotWithShape="0">
                  <a:prstClr val="black">
                    <a:alpha val="20000"/>
                  </a:prstClr>
                </a:outerShdw>
              </a:effectLst>
              <a:sp3d/>
            </c:spPr>
          </c:dPt>
          <c:dLbls>
            <c:spPr>
              <a:solidFill>
                <a:schemeClr val="accent3">
                  <a:lumMod val="20000"/>
                  <a:lumOff val="8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'[2]grafica SGTO'!$E$7:$G$7</c:f>
              <c:strCache>
                <c:ptCount val="3"/>
                <c:pt idx="0">
                  <c:v>SATISFACTORIO</c:v>
                </c:pt>
                <c:pt idx="1">
                  <c:v>ACEPTABLE</c:v>
                </c:pt>
                <c:pt idx="2">
                  <c:v>MÍNIMO</c:v>
                </c:pt>
              </c:strCache>
            </c:strRef>
          </c:cat>
          <c:val>
            <c:numRef>
              <c:f>'[2]grafica SGTO'!$E$22:$G$22</c:f>
              <c:numCache>
                <c:formatCode>General</c:formatCode>
                <c:ptCount val="3"/>
                <c:pt idx="0">
                  <c:v>33</c:v>
                </c:pt>
                <c:pt idx="1">
                  <c:v>13</c:v>
                </c:pt>
                <c:pt idx="2">
                  <c:v>13</c:v>
                </c:pt>
              </c:numCache>
            </c:numRef>
          </c:val>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8737674321737249E-2"/>
          <c:y val="7.1345836814656075E-2"/>
          <c:w val="0.94731440159135394"/>
          <c:h val="0.92865416318534388"/>
        </c:manualLayout>
      </c:layout>
      <c:pie3DChart>
        <c:varyColors val="1"/>
        <c:ser>
          <c:idx val="0"/>
          <c:order val="0"/>
          <c:explosion val="7"/>
          <c:dPt>
            <c:idx val="0"/>
            <c:bubble3D val="0"/>
            <c:explosion val="9"/>
            <c:spPr>
              <a:solidFill>
                <a:schemeClr val="accent5">
                  <a:lumMod val="60000"/>
                  <a:lumOff val="40000"/>
                </a:schemeClr>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c:spPr>
          </c:dPt>
          <c:dPt>
            <c:idx val="1"/>
            <c:bubble3D val="0"/>
            <c:spPr>
              <a:solidFill>
                <a:schemeClr val="accent6"/>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c:spPr>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c:spPr>
          </c:dPt>
          <c:dLbls>
            <c:dLbl>
              <c:idx val="0"/>
              <c:layout>
                <c:manualLayout>
                  <c:x val="-0.27858008853996774"/>
                  <c:y val="-0.38312439203104209"/>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9370383127337968"/>
                      <c:h val="0.19044052606957471"/>
                    </c:manualLayout>
                  </c15:layout>
                </c:ext>
              </c:extLst>
            </c:dLbl>
            <c:dLbl>
              <c:idx val="1"/>
              <c:layout>
                <c:manualLayout>
                  <c:x val="1.3005342796036546E-3"/>
                  <c:y val="-1.6265012246765704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2"/>
              <c:layout>
                <c:manualLayout>
                  <c:x val="0.14267508270520102"/>
                  <c:y val="2.428682252097475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EDB78507-0A32-4243-9BF9-8930766B6CE1}" type="CATEGORYNAME">
                      <a:rPr lang="en-US">
                        <a:solidFill>
                          <a:sysClr val="windowText" lastClr="000000"/>
                        </a:solidFill>
                      </a:rPr>
                      <a:pPr>
                        <a:defRPr sz="1200">
                          <a:solidFill>
                            <a:sysClr val="windowText" lastClr="000000"/>
                          </a:solidFill>
                          <a:latin typeface="Arial" panose="020B0604020202020204" pitchFamily="34" charset="0"/>
                          <a:cs typeface="Arial" panose="020B0604020202020204" pitchFamily="34" charset="0"/>
                        </a:defRPr>
                      </a:pPr>
                      <a:t>[NOMBRE DE CATEGORÍA]</a:t>
                    </a:fld>
                    <a:r>
                      <a:rPr lang="en-US" baseline="0">
                        <a:solidFill>
                          <a:sysClr val="windowText" lastClr="000000"/>
                        </a:solidFill>
                      </a:rPr>
                      <a:t>; </a:t>
                    </a:r>
                    <a:fld id="{CD7DCC64-A41A-4E27-B55D-9FEBBB7BF100}" type="VALUE">
                      <a:rPr lang="en-US" baseline="0">
                        <a:solidFill>
                          <a:sysClr val="windowText" lastClr="000000"/>
                        </a:solidFill>
                      </a:rPr>
                      <a:pPr>
                        <a:defRPr sz="1200">
                          <a:solidFill>
                            <a:sysClr val="windowText" lastClr="000000"/>
                          </a:solidFill>
                          <a:latin typeface="Arial" panose="020B0604020202020204" pitchFamily="34" charset="0"/>
                          <a:cs typeface="Arial" panose="020B0604020202020204" pitchFamily="34" charset="0"/>
                        </a:defRPr>
                      </a:pPr>
                      <a:t>[VALOR]</a:t>
                    </a:fld>
                    <a:r>
                      <a:rPr lang="en-US" baseline="0">
                        <a:solidFill>
                          <a:sysClr val="windowText" lastClr="000000"/>
                        </a:solidFill>
                      </a:rPr>
                      <a:t>; </a:t>
                    </a:r>
                    <a:fld id="{ACBED10B-B3F4-4849-B9A6-C48C1DCBF3C7}" type="PERCENTAGE">
                      <a:rPr lang="en-US" baseline="0">
                        <a:solidFill>
                          <a:sysClr val="windowText" lastClr="000000"/>
                        </a:solidFill>
                      </a:rPr>
                      <a:pPr>
                        <a:defRPr sz="1200">
                          <a:solidFill>
                            <a:sysClr val="windowText" lastClr="000000"/>
                          </a:solidFill>
                          <a:latin typeface="Arial" panose="020B0604020202020204" pitchFamily="34" charset="0"/>
                          <a:cs typeface="Arial" panose="020B0604020202020204" pitchFamily="34" charset="0"/>
                        </a:defRPr>
                      </a:pPr>
                      <a:t>[PORCENTAJE]</a:t>
                    </a:fld>
                    <a:endParaRPr lang="en-US" baseline="0">
                      <a:solidFill>
                        <a:sysClr val="windowText" lastClr="000000"/>
                      </a:solidFill>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5571956477999802"/>
                      <c:h val="0.10314350676278861"/>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SGTO 1'!$E$6:$G$7</c:f>
              <c:strCache>
                <c:ptCount val="3"/>
                <c:pt idx="0">
                  <c:v>Satisfactorio</c:v>
                </c:pt>
                <c:pt idx="1">
                  <c:v>Aceptable</c:v>
                </c:pt>
                <c:pt idx="2">
                  <c:v>Mínimo</c:v>
                </c:pt>
              </c:strCache>
            </c:strRef>
          </c:cat>
          <c:val>
            <c:numRef>
              <c:f>' SGTO 1'!$E$19:$G$19</c:f>
              <c:numCache>
                <c:formatCode>0</c:formatCode>
                <c:ptCount val="3"/>
                <c:pt idx="0">
                  <c:v>49</c:v>
                </c:pt>
                <c:pt idx="1">
                  <c:v>3</c:v>
                </c:pt>
                <c:pt idx="2">
                  <c:v>7</c:v>
                </c:pt>
              </c:numCache>
            </c:numRef>
          </c:val>
        </c:ser>
        <c:dLbls>
          <c:dLblPos val="inEnd"/>
          <c:showLegendKey val="0"/>
          <c:showVal val="0"/>
          <c:showCatName val="0"/>
          <c:showSerName val="0"/>
          <c:showPercent val="1"/>
          <c:showBubbleSize val="0"/>
          <c:showLeaderLines val="1"/>
        </c:dLbls>
      </c:pie3DChart>
      <c:spPr>
        <a:solidFill>
          <a:schemeClr val="accent6">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4"/>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dPt>
          <c:dPt>
            <c:idx val="6"/>
            <c:bubble3D val="0"/>
            <c:spPr>
              <a:solidFill>
                <a:schemeClr val="accent6"/>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dPt>
          <c:dPt>
            <c:idx val="7"/>
            <c:bubble3D val="0"/>
            <c:spPr>
              <a:solidFill>
                <a:schemeClr val="accent2">
                  <a:lumMod val="60000"/>
                  <a:alpha val="90000"/>
                </a:schemeClr>
              </a:solidFill>
              <a:ln w="19050">
                <a:solidFill>
                  <a:schemeClr val="accent2">
                    <a:lumMod val="60000"/>
                    <a:lumMod val="75000"/>
                  </a:schemeClr>
                </a:solidFill>
              </a:ln>
              <a:effectLst>
                <a:innerShdw blurRad="114300">
                  <a:schemeClr val="accent2">
                    <a:lumMod val="60000"/>
                    <a:lumMod val="75000"/>
                  </a:schemeClr>
                </a:innerShdw>
              </a:effectLst>
              <a:scene3d>
                <a:camera prst="orthographicFront"/>
                <a:lightRig rig="threePt" dir="t"/>
              </a:scene3d>
              <a:sp3d contourW="19050" prstMaterial="flat">
                <a:contourClr>
                  <a:schemeClr val="accent2">
                    <a:lumMod val="60000"/>
                    <a:lumMod val="75000"/>
                  </a:schemeClr>
                </a:contourClr>
              </a:sp3d>
            </c:spPr>
          </c:dPt>
          <c:dPt>
            <c:idx val="8"/>
            <c:bubble3D val="0"/>
            <c:spPr>
              <a:solidFill>
                <a:schemeClr val="accent3">
                  <a:lumMod val="60000"/>
                  <a:alpha val="90000"/>
                </a:schemeClr>
              </a:solidFill>
              <a:ln w="19050">
                <a:solidFill>
                  <a:schemeClr val="accent3">
                    <a:lumMod val="60000"/>
                    <a:lumMod val="75000"/>
                  </a:schemeClr>
                </a:solidFill>
              </a:ln>
              <a:effectLst>
                <a:innerShdw blurRad="114300">
                  <a:schemeClr val="accent3">
                    <a:lumMod val="60000"/>
                    <a:lumMod val="75000"/>
                  </a:schemeClr>
                </a:innerShdw>
              </a:effectLst>
              <a:scene3d>
                <a:camera prst="orthographicFront"/>
                <a:lightRig rig="threePt" dir="t"/>
              </a:scene3d>
              <a:sp3d contourW="19050" prstMaterial="flat">
                <a:contourClr>
                  <a:schemeClr val="accent3">
                    <a:lumMod val="60000"/>
                    <a:lumMod val="75000"/>
                  </a:schemeClr>
                </a:contourClr>
              </a:sp3d>
            </c:spPr>
          </c:dPt>
          <c:dLbls>
            <c:dLbl>
              <c:idx val="0"/>
              <c:layout>
                <c:manualLayout>
                  <c:x val="-1.3301366856010761E-2"/>
                  <c:y val="7.6913353536210913E-2"/>
                </c:manualLayout>
              </c:layout>
              <c:tx>
                <c:rich>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r>
                      <a:rPr lang="en-US" sz="1200" b="0">
                        <a:solidFill>
                          <a:sysClr val="windowText" lastClr="000000"/>
                        </a:solidFill>
                        <a:latin typeface="Arial" panose="020B0604020202020204" pitchFamily="34" charset="0"/>
                        <a:cs typeface="Arial" panose="020B0604020202020204" pitchFamily="34" charset="0"/>
                      </a:rPr>
                      <a:t>Eficiacia </a:t>
                    </a:r>
                    <a:fld id="{BAFD2D68-8F1B-402C-96BB-54812356D982}" type="VALUE">
                      <a:rPr lang="en-US" sz="1200" b="0">
                        <a:solidFill>
                          <a:sysClr val="windowText" lastClr="000000"/>
                        </a:solidFill>
                        <a:latin typeface="Arial" panose="020B0604020202020204" pitchFamily="34" charset="0"/>
                        <a:cs typeface="Arial" panose="020B0604020202020204" pitchFamily="34" charset="0"/>
                      </a:rPr>
                      <a:pPr>
                        <a:defRPr sz="1200">
                          <a:solidFill>
                            <a:sysClr val="windowText" lastClr="000000"/>
                          </a:solidFill>
                          <a:latin typeface="Arial" panose="020B0604020202020204" pitchFamily="34" charset="0"/>
                          <a:cs typeface="Arial" panose="020B0604020202020204" pitchFamily="34" charset="0"/>
                        </a:defRPr>
                      </a:pPr>
                      <a:t>[VALOR]</a:t>
                    </a:fld>
                    <a:r>
                      <a:rPr lang="en-US" sz="1200" b="0" baseline="0">
                        <a:solidFill>
                          <a:sysClr val="windowText" lastClr="000000"/>
                        </a:solidFill>
                        <a:latin typeface="Arial" panose="020B0604020202020204" pitchFamily="34" charset="0"/>
                        <a:cs typeface="Arial" panose="020B0604020202020204" pitchFamily="34" charset="0"/>
                      </a:rPr>
                      <a:t>; </a:t>
                    </a:r>
                    <a:fld id="{886CD1D9-AD72-4BDB-81D0-BD2E23D2314C}" type="PERCENTAGE">
                      <a:rPr lang="en-US" sz="1200" b="0" baseline="0">
                        <a:solidFill>
                          <a:sysClr val="windowText" lastClr="000000"/>
                        </a:solidFill>
                        <a:latin typeface="Arial" panose="020B0604020202020204" pitchFamily="34" charset="0"/>
                        <a:cs typeface="Arial" panose="020B0604020202020204" pitchFamily="34" charset="0"/>
                      </a:rPr>
                      <a:pPr>
                        <a:defRPr sz="1200">
                          <a:solidFill>
                            <a:sysClr val="windowText" lastClr="000000"/>
                          </a:solidFill>
                          <a:latin typeface="Arial" panose="020B0604020202020204" pitchFamily="34" charset="0"/>
                          <a:cs typeface="Arial" panose="020B0604020202020204" pitchFamily="34" charset="0"/>
                        </a:defRPr>
                      </a:pPr>
                      <a:t>[PORCENTAJE]</a:t>
                    </a:fld>
                    <a:endParaRPr lang="en-US" sz="1200" b="0" baseline="0">
                      <a:solidFill>
                        <a:sysClr val="windowText" lastClr="000000"/>
                      </a:solidFill>
                      <a:latin typeface="Arial" panose="020B0604020202020204" pitchFamily="34" charset="0"/>
                      <a:cs typeface="Arial" panose="020B0604020202020204" pitchFamily="34" charset="0"/>
                    </a:endParaRPr>
                  </a:p>
                </c:rich>
              </c:tx>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16666192276036335"/>
                      <c:h val="0.10308784986746235"/>
                    </c:manualLayout>
                  </c15:layout>
                  <c15:dlblFieldTable/>
                  <c15:showDataLabelsRange val="0"/>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dLbl>
            <c:dLbl>
              <c:idx val="3"/>
              <c:layout>
                <c:manualLayout>
                  <c:x val="-3.003764541667089E-2"/>
                  <c:y val="0.16635649420796089"/>
                </c:manualLayout>
              </c:layout>
              <c:tx>
                <c:rich>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r>
                      <a:rPr lang="en-US" sz="1200" b="0">
                        <a:solidFill>
                          <a:sysClr val="windowText" lastClr="000000"/>
                        </a:solidFill>
                        <a:latin typeface="Arial" panose="020B0604020202020204" pitchFamily="34" charset="0"/>
                        <a:cs typeface="Arial" panose="020B0604020202020204" pitchFamily="34" charset="0"/>
                      </a:rPr>
                      <a:t>Eficiencia </a:t>
                    </a:r>
                    <a:fld id="{71270524-2E37-4E43-8C50-8F26573334CE}" type="VALUE">
                      <a:rPr lang="en-US" sz="1200" b="0">
                        <a:solidFill>
                          <a:sysClr val="windowText" lastClr="000000"/>
                        </a:solidFill>
                        <a:latin typeface="Arial" panose="020B0604020202020204" pitchFamily="34" charset="0"/>
                        <a:cs typeface="Arial" panose="020B0604020202020204" pitchFamily="34" charset="0"/>
                      </a:rPr>
                      <a:pPr>
                        <a:defRPr sz="1200">
                          <a:solidFill>
                            <a:sysClr val="windowText" lastClr="000000"/>
                          </a:solidFill>
                          <a:latin typeface="Arial" panose="020B0604020202020204" pitchFamily="34" charset="0"/>
                          <a:cs typeface="Arial" panose="020B0604020202020204" pitchFamily="34" charset="0"/>
                        </a:defRPr>
                      </a:pPr>
                      <a:t>[VALOR]</a:t>
                    </a:fld>
                    <a:r>
                      <a:rPr lang="en-US" sz="1200" b="0" baseline="0">
                        <a:solidFill>
                          <a:sysClr val="windowText" lastClr="000000"/>
                        </a:solidFill>
                        <a:latin typeface="Arial" panose="020B0604020202020204" pitchFamily="34" charset="0"/>
                        <a:cs typeface="Arial" panose="020B0604020202020204" pitchFamily="34" charset="0"/>
                      </a:rPr>
                      <a:t>; </a:t>
                    </a:r>
                    <a:fld id="{F8935D25-1C90-4E5A-9FE5-0BDAD1BE01D8}" type="PERCENTAGE">
                      <a:rPr lang="en-US" sz="1200" b="0" baseline="0">
                        <a:solidFill>
                          <a:sysClr val="windowText" lastClr="000000"/>
                        </a:solidFill>
                        <a:latin typeface="Arial" panose="020B0604020202020204" pitchFamily="34" charset="0"/>
                        <a:cs typeface="Arial" panose="020B0604020202020204" pitchFamily="34" charset="0"/>
                      </a:rPr>
                      <a:pPr>
                        <a:defRPr sz="1200">
                          <a:solidFill>
                            <a:sysClr val="windowText" lastClr="000000"/>
                          </a:solidFill>
                          <a:latin typeface="Arial" panose="020B0604020202020204" pitchFamily="34" charset="0"/>
                          <a:cs typeface="Arial" panose="020B0604020202020204" pitchFamily="34" charset="0"/>
                        </a:defRPr>
                      </a:pPr>
                      <a:t>[PORCENTAJE]</a:t>
                    </a:fld>
                    <a:endParaRPr lang="en-US" sz="1200" b="0" baseline="0">
                      <a:solidFill>
                        <a:sysClr val="windowText" lastClr="000000"/>
                      </a:solidFill>
                      <a:latin typeface="Arial" panose="020B0604020202020204" pitchFamily="34" charset="0"/>
                      <a:cs typeface="Arial" panose="020B0604020202020204" pitchFamily="34" charset="0"/>
                    </a:endParaRPr>
                  </a:p>
                </c:rich>
              </c:tx>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14645839576785932"/>
                      <c:h val="0.10604971549764707"/>
                    </c:manualLayout>
                  </c15:layout>
                  <c15:dlblFieldTable/>
                  <c15:showDataLabelsRange val="0"/>
                </c:ext>
              </c:extLst>
            </c:dLbl>
            <c:dLbl>
              <c:idx val="4"/>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dLbl>
            <c:dLbl>
              <c:idx val="5"/>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dLbl>
            <c:dLbl>
              <c:idx val="6"/>
              <c:layout>
                <c:manualLayout>
                  <c:x val="-6.1955217623845385E-2"/>
                  <c:y val="3.6349554250883542E-2"/>
                </c:manualLayout>
              </c:layout>
              <c:tx>
                <c:rich>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r>
                      <a:rPr lang="en-US" sz="1200" b="0">
                        <a:solidFill>
                          <a:sysClr val="windowText" lastClr="000000"/>
                        </a:solidFill>
                        <a:latin typeface="Arial" panose="020B0604020202020204" pitchFamily="34" charset="0"/>
                        <a:cs typeface="Arial" panose="020B0604020202020204" pitchFamily="34" charset="0"/>
                      </a:rPr>
                      <a:t>Efectividad </a:t>
                    </a:r>
                    <a:fld id="{E7846461-1B4D-48D7-A72B-7DCD0D0B7E36}" type="VALUE">
                      <a:rPr lang="en-US" sz="1200" b="0">
                        <a:solidFill>
                          <a:sysClr val="windowText" lastClr="000000"/>
                        </a:solidFill>
                        <a:latin typeface="Arial" panose="020B0604020202020204" pitchFamily="34" charset="0"/>
                        <a:cs typeface="Arial" panose="020B0604020202020204" pitchFamily="34" charset="0"/>
                      </a:rPr>
                      <a:pPr>
                        <a:defRPr sz="1200">
                          <a:solidFill>
                            <a:sysClr val="windowText" lastClr="000000"/>
                          </a:solidFill>
                          <a:latin typeface="Arial" panose="020B0604020202020204" pitchFamily="34" charset="0"/>
                          <a:cs typeface="Arial" panose="020B0604020202020204" pitchFamily="34" charset="0"/>
                        </a:defRPr>
                      </a:pPr>
                      <a:t>[VALOR]</a:t>
                    </a:fld>
                    <a:r>
                      <a:rPr lang="en-US" sz="1200" b="0" baseline="0">
                        <a:solidFill>
                          <a:sysClr val="windowText" lastClr="000000"/>
                        </a:solidFill>
                        <a:latin typeface="Arial" panose="020B0604020202020204" pitchFamily="34" charset="0"/>
                        <a:cs typeface="Arial" panose="020B0604020202020204" pitchFamily="34" charset="0"/>
                      </a:rPr>
                      <a:t>; </a:t>
                    </a:r>
                    <a:fld id="{A9F84418-0D47-4064-9EFC-BFBD54AC39C2}" type="PERCENTAGE">
                      <a:rPr lang="en-US" sz="1200" b="0" baseline="0">
                        <a:solidFill>
                          <a:sysClr val="windowText" lastClr="000000"/>
                        </a:solidFill>
                        <a:latin typeface="Arial" panose="020B0604020202020204" pitchFamily="34" charset="0"/>
                        <a:cs typeface="Arial" panose="020B0604020202020204" pitchFamily="34" charset="0"/>
                      </a:rPr>
                      <a:pPr>
                        <a:defRPr sz="1200">
                          <a:solidFill>
                            <a:sysClr val="windowText" lastClr="000000"/>
                          </a:solidFill>
                          <a:latin typeface="Arial" panose="020B0604020202020204" pitchFamily="34" charset="0"/>
                          <a:cs typeface="Arial" panose="020B0604020202020204" pitchFamily="34" charset="0"/>
                        </a:defRPr>
                      </a:pPr>
                      <a:t>[PORCENTAJE]</a:t>
                    </a:fld>
                    <a:endParaRPr lang="en-US" sz="1200" b="0" baseline="0">
                      <a:solidFill>
                        <a:sysClr val="windowText" lastClr="000000"/>
                      </a:solidFill>
                      <a:latin typeface="Arial" panose="020B0604020202020204" pitchFamily="34" charset="0"/>
                      <a:cs typeface="Arial" panose="020B0604020202020204" pitchFamily="34" charset="0"/>
                    </a:endParaRPr>
                  </a:p>
                </c:rich>
              </c:tx>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7"/>
              <c:spPr>
                <a:solidFill>
                  <a:schemeClr val="lt1">
                    <a:alpha val="90000"/>
                  </a:schemeClr>
                </a:solidFill>
                <a:ln w="12700" cap="flat" cmpd="sng" algn="ctr">
                  <a:solidFill>
                    <a:schemeClr val="accent2">
                      <a:lumMod val="60000"/>
                    </a:schemeClr>
                  </a:solidFill>
                  <a:round/>
                </a:ln>
                <a:effectLst>
                  <a:outerShdw blurRad="50800" dist="38100" dir="2700000" algn="tl" rotWithShape="0">
                    <a:schemeClr val="accent2">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dLbl>
            <c:dLbl>
              <c:idx val="8"/>
              <c:spPr>
                <a:solidFill>
                  <a:schemeClr val="lt1">
                    <a:alpha val="90000"/>
                  </a:schemeClr>
                </a:solidFill>
                <a:ln w="12700" cap="flat" cmpd="sng" algn="ctr">
                  <a:solidFill>
                    <a:schemeClr val="accent3">
                      <a:lumMod val="60000"/>
                    </a:schemeClr>
                  </a:solidFill>
                  <a:round/>
                </a:ln>
                <a:effectLst>
                  <a:outerShdw blurRad="50800" dist="38100" dir="2700000" algn="tl" rotWithShape="0">
                    <a:schemeClr val="accent3">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effectLst/>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 SGTO 1'!$X$6:$AF$6</c:f>
              <c:strCache>
                <c:ptCount val="7"/>
                <c:pt idx="0">
                  <c:v>EFICACIA </c:v>
                </c:pt>
                <c:pt idx="3">
                  <c:v>EFICIENCIA</c:v>
                </c:pt>
                <c:pt idx="6">
                  <c:v>EFECTIVIDAD</c:v>
                </c:pt>
              </c:strCache>
            </c:strRef>
          </c:cat>
          <c:val>
            <c:numRef>
              <c:f>' SGTO 1'!$X$23:$AF$23</c:f>
              <c:numCache>
                <c:formatCode>0</c:formatCode>
                <c:ptCount val="9"/>
                <c:pt idx="0">
                  <c:v>42</c:v>
                </c:pt>
                <c:pt idx="3">
                  <c:v>10</c:v>
                </c:pt>
                <c:pt idx="6">
                  <c:v>7</c:v>
                </c:pt>
              </c:numCache>
            </c:numRef>
          </c:val>
        </c:ser>
        <c:dLbls>
          <c:dLblPos val="inEnd"/>
          <c:showLegendKey val="0"/>
          <c:showVal val="1"/>
          <c:showCatName val="0"/>
          <c:showSerName val="0"/>
          <c:showPercent val="0"/>
          <c:showBubbleSize val="0"/>
          <c:showLeaderLines val="1"/>
        </c:dLbls>
      </c:pie3DChart>
      <c:spPr>
        <a:solidFill>
          <a:schemeClr val="accent6">
            <a:lumMod val="20000"/>
            <a:lumOff val="80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407672703006922E-2"/>
          <c:y val="9.0618661636209352E-2"/>
          <c:w val="0.94296277043069554"/>
          <c:h val="0.79032170960599413"/>
        </c:manualLayout>
      </c:layout>
      <c:pie3DChart>
        <c:varyColors val="1"/>
        <c:ser>
          <c:idx val="0"/>
          <c:order val="0"/>
          <c:dPt>
            <c:idx val="0"/>
            <c:bubble3D val="0"/>
            <c:explosion val="2"/>
            <c:spPr>
              <a:solidFill>
                <a:schemeClr val="accent6">
                  <a:lumMod val="40000"/>
                  <a:lumOff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3"/>
            <c:bubble3D val="0"/>
            <c:explosion val="14"/>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5"/>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6"/>
            <c:bubble3D val="0"/>
            <c:explosion val="8"/>
            <c:spPr>
              <a:solidFill>
                <a:srgbClr val="FFC000"/>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7"/>
            <c:bubble3D val="0"/>
            <c:spPr>
              <a:solidFill>
                <a:schemeClr val="accent2">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8"/>
            <c:bubble3D val="0"/>
            <c:spPr>
              <a:solidFill>
                <a:schemeClr val="accent3">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9"/>
            <c:bubble3D val="0"/>
            <c:explosion val="5"/>
            <c:spPr>
              <a:solidFill>
                <a:schemeClr val="accent3">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10"/>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11"/>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12"/>
            <c:bubble3D val="0"/>
            <c:spPr>
              <a:solidFill>
                <a:schemeClr val="accent1">
                  <a:lumMod val="80000"/>
                  <a:lumOff val="2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dPt>
          <c:dLbls>
            <c:dLbl>
              <c:idx val="0"/>
              <c:layout>
                <c:manualLayout>
                  <c:x val="-6.6228656970678715E-2"/>
                  <c:y val="-4.3994197385936802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3"/>
              <c:layout>
                <c:manualLayout>
                  <c:x val="-4.0054301373934752E-2"/>
                  <c:y val="7.8950243505220882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6"/>
              <c:layout>
                <c:manualLayout>
                  <c:x val="-0.11206107235065571"/>
                  <c:y val="-5.2488820212289664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9"/>
              <c:layout>
                <c:manualLayout>
                  <c:x val="4.637975018356337E-2"/>
                  <c:y val="-7.8230765153157328E-2"/>
                </c:manualLayout>
              </c:layout>
              <c:dLblPos val="bestFit"/>
              <c:showLegendKey val="0"/>
              <c:showVal val="1"/>
              <c:showCatName val="1"/>
              <c:showSerName val="0"/>
              <c:showPercent val="1"/>
              <c:showBubbleSize val="0"/>
              <c:extLst>
                <c:ext xmlns:c15="http://schemas.microsoft.com/office/drawing/2012/chart" uri="{CE6537A1-D6FC-4f65-9D91-7224C49458BB}"/>
              </c:extLst>
            </c:dLbl>
            <c:dLbl>
              <c:idx val="12"/>
              <c:layout>
                <c:manualLayout>
                  <c:x val="6.1954240584417314E-2"/>
                  <c:y val="-9.8974936221267983E-3"/>
                </c:manualLayout>
              </c:layout>
              <c:dLblPos val="bestFit"/>
              <c:showLegendKey val="0"/>
              <c:showVal val="1"/>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inEnd"/>
            <c:showLegendKey val="0"/>
            <c:showVal val="1"/>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 SGTO 1'!$J$21:$V$21</c:f>
              <c:strCache>
                <c:ptCount val="13"/>
                <c:pt idx="0">
                  <c:v>Objetivo 1</c:v>
                </c:pt>
                <c:pt idx="3">
                  <c:v>Objetivo 2</c:v>
                </c:pt>
                <c:pt idx="6">
                  <c:v>Objetivo 3</c:v>
                </c:pt>
                <c:pt idx="9">
                  <c:v>Objetivo 4</c:v>
                </c:pt>
                <c:pt idx="12">
                  <c:v>Objetivo 5</c:v>
                </c:pt>
              </c:strCache>
            </c:strRef>
          </c:cat>
          <c:val>
            <c:numRef>
              <c:f>' SGTO 1'!$J$22:$V$22</c:f>
              <c:numCache>
                <c:formatCode>0</c:formatCode>
                <c:ptCount val="13"/>
                <c:pt idx="0">
                  <c:v>15</c:v>
                </c:pt>
                <c:pt idx="3">
                  <c:v>9</c:v>
                </c:pt>
                <c:pt idx="6">
                  <c:v>14</c:v>
                </c:pt>
                <c:pt idx="9">
                  <c:v>17</c:v>
                </c:pt>
                <c:pt idx="12" formatCode="General">
                  <c:v>4</c:v>
                </c:pt>
              </c:numCache>
            </c:numRef>
          </c:val>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a:t>
            </a:r>
            <a:r>
              <a:rPr lang="es-CO" baseline="0"/>
              <a:t> objetivo 1</a:t>
            </a:r>
            <a:endParaRPr lang="es-CO"/>
          </a:p>
        </c:rich>
      </c:tx>
      <c:layout>
        <c:manualLayout>
          <c:xMode val="edge"/>
          <c:yMode val="edge"/>
          <c:x val="0.29470201013597008"/>
          <c:y val="3.146509341199606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SGTO 1'!$H$6:$J$7</c15:sqref>
                  </c15:fullRef>
                  <c15:levelRef>
                    <c15:sqref>' SGTO 1'!$H$7:$J$7</c15:sqref>
                  </c15:levelRef>
                </c:ext>
              </c:extLst>
              <c:f>' SGTO 1'!$H$7:$J$7</c:f>
              <c:strCache>
                <c:ptCount val="3"/>
                <c:pt idx="0">
                  <c:v>S</c:v>
                </c:pt>
                <c:pt idx="1">
                  <c:v>A</c:v>
                </c:pt>
                <c:pt idx="2">
                  <c:v>M</c:v>
                </c:pt>
              </c:strCache>
            </c:strRef>
          </c:cat>
          <c:val>
            <c:numRef>
              <c:f>' SGTO 1'!$H$19:$J$19</c:f>
              <c:numCache>
                <c:formatCode>General</c:formatCode>
                <c:ptCount val="3"/>
                <c:pt idx="0">
                  <c:v>13</c:v>
                </c:pt>
                <c:pt idx="1">
                  <c:v>1</c:v>
                </c:pt>
                <c:pt idx="2">
                  <c:v>1</c:v>
                </c:pt>
              </c:numCache>
            </c:numRef>
          </c:val>
        </c:ser>
        <c:dLbls>
          <c:dLblPos val="outEnd"/>
          <c:showLegendKey val="0"/>
          <c:showVal val="1"/>
          <c:showCatName val="0"/>
          <c:showSerName val="0"/>
          <c:showPercent val="0"/>
          <c:showBubbleSize val="0"/>
        </c:dLbls>
        <c:gapWidth val="100"/>
        <c:overlap val="-24"/>
        <c:axId val="1156516080"/>
        <c:axId val="1156511728"/>
      </c:barChart>
      <c:catAx>
        <c:axId val="115651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511728"/>
        <c:crosses val="autoZero"/>
        <c:auto val="1"/>
        <c:lblAlgn val="ctr"/>
        <c:lblOffset val="100"/>
        <c:noMultiLvlLbl val="0"/>
      </c:catAx>
      <c:valAx>
        <c:axId val="115651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516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 objetivo</a:t>
            </a:r>
            <a:r>
              <a:rPr lang="es-CO" baseline="0"/>
              <a:t> 2</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SGTO 1'!$K$6:$M$7</c15:sqref>
                  </c15:fullRef>
                  <c15:levelRef>
                    <c15:sqref>' SGTO 1'!$K$7:$M$7</c15:sqref>
                  </c15:levelRef>
                </c:ext>
              </c:extLst>
              <c:f>' SGTO 1'!$K$7:$M$7</c:f>
              <c:strCache>
                <c:ptCount val="3"/>
                <c:pt idx="0">
                  <c:v>S</c:v>
                </c:pt>
                <c:pt idx="1">
                  <c:v>A</c:v>
                </c:pt>
                <c:pt idx="2">
                  <c:v>M</c:v>
                </c:pt>
              </c:strCache>
            </c:strRef>
          </c:cat>
          <c:val>
            <c:numRef>
              <c:f>' SGTO 1'!$K$19:$M$19</c:f>
              <c:numCache>
                <c:formatCode>General</c:formatCode>
                <c:ptCount val="3"/>
                <c:pt idx="0">
                  <c:v>7</c:v>
                </c:pt>
                <c:pt idx="1">
                  <c:v>0</c:v>
                </c:pt>
                <c:pt idx="2">
                  <c:v>2</c:v>
                </c:pt>
              </c:numCache>
            </c:numRef>
          </c:val>
        </c:ser>
        <c:dLbls>
          <c:dLblPos val="outEnd"/>
          <c:showLegendKey val="0"/>
          <c:showVal val="1"/>
          <c:showCatName val="0"/>
          <c:showSerName val="0"/>
          <c:showPercent val="0"/>
          <c:showBubbleSize val="0"/>
        </c:dLbls>
        <c:gapWidth val="100"/>
        <c:overlap val="-24"/>
        <c:axId val="1156512816"/>
        <c:axId val="1156516624"/>
      </c:barChart>
      <c:catAx>
        <c:axId val="11565128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516624"/>
        <c:crosses val="autoZero"/>
        <c:auto val="1"/>
        <c:lblAlgn val="ctr"/>
        <c:lblOffset val="100"/>
        <c:noMultiLvlLbl val="0"/>
      </c:catAx>
      <c:valAx>
        <c:axId val="1156516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512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a:t>
            </a:r>
            <a:r>
              <a:rPr lang="es-CO" baseline="0"/>
              <a:t> objetivo 3</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SGTO 1'!$N$6:$P$7</c15:sqref>
                  </c15:fullRef>
                  <c15:levelRef>
                    <c15:sqref>' SGTO 1'!$N$7:$P$7</c15:sqref>
                  </c15:levelRef>
                </c:ext>
              </c:extLst>
              <c:f>' SGTO 1'!$N$7:$P$7</c:f>
              <c:strCache>
                <c:ptCount val="3"/>
                <c:pt idx="0">
                  <c:v>S</c:v>
                </c:pt>
                <c:pt idx="1">
                  <c:v>A</c:v>
                </c:pt>
                <c:pt idx="2">
                  <c:v>M</c:v>
                </c:pt>
              </c:strCache>
            </c:strRef>
          </c:cat>
          <c:val>
            <c:numRef>
              <c:f>' SGTO 1'!$N$19:$P$19</c:f>
              <c:numCache>
                <c:formatCode>General</c:formatCode>
                <c:ptCount val="3"/>
                <c:pt idx="0">
                  <c:v>13</c:v>
                </c:pt>
                <c:pt idx="1">
                  <c:v>0</c:v>
                </c:pt>
                <c:pt idx="2">
                  <c:v>1</c:v>
                </c:pt>
              </c:numCache>
            </c:numRef>
          </c:val>
        </c:ser>
        <c:dLbls>
          <c:dLblPos val="outEnd"/>
          <c:showLegendKey val="0"/>
          <c:showVal val="1"/>
          <c:showCatName val="0"/>
          <c:showSerName val="0"/>
          <c:showPercent val="0"/>
          <c:showBubbleSize val="0"/>
        </c:dLbls>
        <c:gapWidth val="100"/>
        <c:overlap val="-24"/>
        <c:axId val="1156510640"/>
        <c:axId val="1156517168"/>
      </c:barChart>
      <c:catAx>
        <c:axId val="11565106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517168"/>
        <c:crosses val="autoZero"/>
        <c:auto val="1"/>
        <c:lblAlgn val="ctr"/>
        <c:lblOffset val="100"/>
        <c:noMultiLvlLbl val="0"/>
      </c:catAx>
      <c:valAx>
        <c:axId val="1156517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510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 objetico 4</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SGTO 1'!$Q$6:$S$7</c15:sqref>
                  </c15:fullRef>
                  <c15:levelRef>
                    <c15:sqref>' SGTO 1'!$Q$7:$S$7</c15:sqref>
                  </c15:levelRef>
                </c:ext>
              </c:extLst>
              <c:f>' SGTO 1'!$Q$7:$S$7</c:f>
              <c:strCache>
                <c:ptCount val="3"/>
                <c:pt idx="0">
                  <c:v>S</c:v>
                </c:pt>
                <c:pt idx="1">
                  <c:v>A</c:v>
                </c:pt>
                <c:pt idx="2">
                  <c:v>M</c:v>
                </c:pt>
              </c:strCache>
            </c:strRef>
          </c:cat>
          <c:val>
            <c:numRef>
              <c:f>' SGTO 1'!$Q$19:$S$19</c:f>
              <c:numCache>
                <c:formatCode>General</c:formatCode>
                <c:ptCount val="3"/>
                <c:pt idx="0">
                  <c:v>14</c:v>
                </c:pt>
                <c:pt idx="1">
                  <c:v>0</c:v>
                </c:pt>
                <c:pt idx="2">
                  <c:v>3</c:v>
                </c:pt>
              </c:numCache>
            </c:numRef>
          </c:val>
        </c:ser>
        <c:dLbls>
          <c:dLblPos val="outEnd"/>
          <c:showLegendKey val="0"/>
          <c:showVal val="1"/>
          <c:showCatName val="0"/>
          <c:showSerName val="0"/>
          <c:showPercent val="0"/>
          <c:showBubbleSize val="0"/>
        </c:dLbls>
        <c:gapWidth val="100"/>
        <c:overlap val="-24"/>
        <c:axId val="1156515536"/>
        <c:axId val="1003117184"/>
      </c:barChart>
      <c:catAx>
        <c:axId val="11565155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3117184"/>
        <c:crosses val="autoZero"/>
        <c:auto val="1"/>
        <c:lblAlgn val="ctr"/>
        <c:lblOffset val="100"/>
        <c:noMultiLvlLbl val="0"/>
      </c:catAx>
      <c:valAx>
        <c:axId val="1003117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51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 objetivo 5</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strRef>
              <c:extLst>
                <c:ext xmlns:c15="http://schemas.microsoft.com/office/drawing/2012/chart" uri="{02D57815-91ED-43cb-92C2-25804820EDAC}">
                  <c15:fullRef>
                    <c15:sqref>' SGTO 1'!$T$6:$V$7</c15:sqref>
                  </c15:fullRef>
                  <c15:levelRef>
                    <c15:sqref>' SGTO 1'!$T$7:$V$7</c15:sqref>
                  </c15:levelRef>
                </c:ext>
              </c:extLst>
              <c:f>' SGTO 1'!$T$7:$V$7</c:f>
              <c:strCache>
                <c:ptCount val="3"/>
                <c:pt idx="0">
                  <c:v>S</c:v>
                </c:pt>
                <c:pt idx="1">
                  <c:v>A</c:v>
                </c:pt>
                <c:pt idx="2">
                  <c:v>M</c:v>
                </c:pt>
              </c:strCache>
            </c:strRef>
          </c:cat>
          <c:val>
            <c:numRef>
              <c:f>' SGTO 1'!$T$19:$V$19</c:f>
              <c:numCache>
                <c:formatCode>General</c:formatCode>
                <c:ptCount val="3"/>
                <c:pt idx="0">
                  <c:v>2</c:v>
                </c:pt>
                <c:pt idx="1">
                  <c:v>2</c:v>
                </c:pt>
                <c:pt idx="2">
                  <c:v>0</c:v>
                </c:pt>
              </c:numCache>
            </c:numRef>
          </c:val>
        </c:ser>
        <c:dLbls>
          <c:showLegendKey val="0"/>
          <c:showVal val="0"/>
          <c:showCatName val="0"/>
          <c:showSerName val="0"/>
          <c:showPercent val="0"/>
          <c:showBubbleSize val="0"/>
        </c:dLbls>
        <c:gapWidth val="100"/>
        <c:overlap val="-24"/>
        <c:axId val="1003118272"/>
        <c:axId val="1003119904"/>
      </c:barChart>
      <c:catAx>
        <c:axId val="10031182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3119904"/>
        <c:crosses val="autoZero"/>
        <c:auto val="1"/>
        <c:lblAlgn val="ctr"/>
        <c:lblOffset val="100"/>
        <c:noMultiLvlLbl val="0"/>
      </c:catAx>
      <c:valAx>
        <c:axId val="1003119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3118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0" normalizeH="0" baseline="0">
                <a:solidFill>
                  <a:schemeClr val="dk1">
                    <a:lumMod val="50000"/>
                    <a:lumOff val="50000"/>
                  </a:schemeClr>
                </a:solidFill>
                <a:latin typeface="+mj-lt"/>
                <a:ea typeface="+mj-ea"/>
                <a:cs typeface="+mj-cs"/>
              </a:defRPr>
            </a:pPr>
            <a:r>
              <a:rPr lang="es-CO" sz="1200"/>
              <a:t>Por Objetivo</a:t>
            </a:r>
          </a:p>
        </c:rich>
      </c:tx>
      <c:overlay val="0"/>
      <c:spPr>
        <a:noFill/>
        <a:ln>
          <a:noFill/>
        </a:ln>
        <a:effectLst/>
      </c:spPr>
      <c:txPr>
        <a:bodyPr rot="0" spcFirstLastPara="1" vertOverflow="ellipsis" vert="horz" wrap="square" anchor="ctr" anchorCtr="1"/>
        <a:lstStyle/>
        <a:p>
          <a:pPr>
            <a:defRPr sz="12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dPt>
          <c:dPt>
            <c:idx val="1"/>
            <c:invertIfNegative val="0"/>
            <c:bubble3D val="0"/>
            <c:spPr>
              <a:solidFill>
                <a:srgbClr val="FFFF00"/>
              </a:solidFill>
              <a:ln>
                <a:noFill/>
              </a:ln>
              <a:effectLst/>
            </c:spPr>
          </c:dPt>
          <c:dPt>
            <c:idx val="2"/>
            <c:invertIfNegative val="0"/>
            <c:bubble3D val="0"/>
            <c:spPr>
              <a:solidFill>
                <a:srgbClr val="FF0000"/>
              </a:solidFill>
              <a:ln>
                <a:noFill/>
              </a:ln>
              <a:effectLst/>
            </c:spPr>
          </c:dPt>
          <c:dPt>
            <c:idx val="3"/>
            <c:invertIfNegative val="0"/>
            <c:bubble3D val="0"/>
            <c:spPr>
              <a:solidFill>
                <a:srgbClr val="92D050"/>
              </a:solidFill>
              <a:ln>
                <a:noFill/>
              </a:ln>
              <a:effectLst/>
            </c:spPr>
          </c:dPt>
          <c:dPt>
            <c:idx val="5"/>
            <c:invertIfNegative val="0"/>
            <c:bubble3D val="0"/>
            <c:spPr>
              <a:solidFill>
                <a:srgbClr val="FF0000"/>
              </a:solidFill>
              <a:ln>
                <a:noFill/>
              </a:ln>
              <a:effectLst/>
            </c:spPr>
          </c:dPt>
          <c:dPt>
            <c:idx val="6"/>
            <c:invertIfNegative val="0"/>
            <c:bubble3D val="0"/>
            <c:spPr>
              <a:solidFill>
                <a:srgbClr val="92D050"/>
              </a:solidFill>
              <a:ln>
                <a:noFill/>
              </a:ln>
              <a:effectLst/>
            </c:spPr>
          </c:dPt>
          <c:dPt>
            <c:idx val="8"/>
            <c:invertIfNegative val="0"/>
            <c:bubble3D val="0"/>
            <c:spPr>
              <a:solidFill>
                <a:srgbClr val="FF0000"/>
              </a:solidFill>
              <a:ln>
                <a:noFill/>
              </a:ln>
              <a:effectLst/>
            </c:spPr>
          </c:dPt>
          <c:dPt>
            <c:idx val="9"/>
            <c:invertIfNegative val="0"/>
            <c:bubble3D val="0"/>
            <c:spPr>
              <a:solidFill>
                <a:srgbClr val="92D050"/>
              </a:solidFill>
              <a:ln>
                <a:noFill/>
              </a:ln>
              <a:effectLst/>
            </c:spPr>
          </c:dPt>
          <c:dPt>
            <c:idx val="11"/>
            <c:invertIfNegative val="0"/>
            <c:bubble3D val="0"/>
            <c:spPr>
              <a:solidFill>
                <a:srgbClr val="FF0000"/>
              </a:solidFill>
              <a:ln>
                <a:noFill/>
              </a:ln>
              <a:effectLst/>
            </c:spPr>
          </c:dPt>
          <c:dPt>
            <c:idx val="12"/>
            <c:invertIfNegative val="0"/>
            <c:bubble3D val="0"/>
            <c:spPr>
              <a:solidFill>
                <a:srgbClr val="92D050"/>
              </a:solidFill>
              <a:ln>
                <a:noFill/>
              </a:ln>
              <a:effectLst/>
            </c:spPr>
          </c:dPt>
          <c:dPt>
            <c:idx val="13"/>
            <c:invertIfNegative val="0"/>
            <c:bubble3D val="0"/>
            <c:spPr>
              <a:solidFill>
                <a:srgbClr val="FFFF0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Hoja6!$C$3:$Q$4</c:f>
              <c:multiLvlStrCache>
                <c:ptCount val="15"/>
                <c:lvl>
                  <c:pt idx="0">
                    <c:v>S</c:v>
                  </c:pt>
                  <c:pt idx="1">
                    <c:v>A</c:v>
                  </c:pt>
                  <c:pt idx="2">
                    <c:v>M</c:v>
                  </c:pt>
                  <c:pt idx="3">
                    <c:v>S</c:v>
                  </c:pt>
                  <c:pt idx="4">
                    <c:v>A</c:v>
                  </c:pt>
                  <c:pt idx="5">
                    <c:v>M</c:v>
                  </c:pt>
                  <c:pt idx="6">
                    <c:v>S</c:v>
                  </c:pt>
                  <c:pt idx="7">
                    <c:v>A</c:v>
                  </c:pt>
                  <c:pt idx="8">
                    <c:v>M</c:v>
                  </c:pt>
                  <c:pt idx="9">
                    <c:v>S</c:v>
                  </c:pt>
                  <c:pt idx="10">
                    <c:v>A</c:v>
                  </c:pt>
                  <c:pt idx="11">
                    <c:v>M</c:v>
                  </c:pt>
                  <c:pt idx="12">
                    <c:v>S</c:v>
                  </c:pt>
                  <c:pt idx="13">
                    <c:v>A</c:v>
                  </c:pt>
                  <c:pt idx="14">
                    <c:v>M</c:v>
                  </c:pt>
                </c:lvl>
                <c:lvl>
                  <c:pt idx="0">
                    <c:v>Objetivo 1</c:v>
                  </c:pt>
                  <c:pt idx="3">
                    <c:v>Objetivo 2</c:v>
                  </c:pt>
                  <c:pt idx="6">
                    <c:v>Objetivo 3</c:v>
                  </c:pt>
                  <c:pt idx="9">
                    <c:v>Objetivo 4</c:v>
                  </c:pt>
                  <c:pt idx="12">
                    <c:v>Objetivo 5</c:v>
                  </c:pt>
                </c:lvl>
              </c:multiLvlStrCache>
            </c:multiLvlStrRef>
          </c:cat>
          <c:val>
            <c:numRef>
              <c:f>Hoja6!$C$5:$Q$5</c:f>
              <c:numCache>
                <c:formatCode>General</c:formatCode>
                <c:ptCount val="15"/>
                <c:pt idx="0">
                  <c:v>13</c:v>
                </c:pt>
                <c:pt idx="1">
                  <c:v>1</c:v>
                </c:pt>
                <c:pt idx="2">
                  <c:v>1</c:v>
                </c:pt>
                <c:pt idx="3">
                  <c:v>7</c:v>
                </c:pt>
                <c:pt idx="4">
                  <c:v>0</c:v>
                </c:pt>
                <c:pt idx="5">
                  <c:v>2</c:v>
                </c:pt>
                <c:pt idx="6">
                  <c:v>13</c:v>
                </c:pt>
                <c:pt idx="7">
                  <c:v>0</c:v>
                </c:pt>
                <c:pt idx="8">
                  <c:v>1</c:v>
                </c:pt>
                <c:pt idx="9">
                  <c:v>14</c:v>
                </c:pt>
                <c:pt idx="10">
                  <c:v>0</c:v>
                </c:pt>
                <c:pt idx="11">
                  <c:v>3</c:v>
                </c:pt>
                <c:pt idx="12">
                  <c:v>2</c:v>
                </c:pt>
                <c:pt idx="13">
                  <c:v>2</c:v>
                </c:pt>
                <c:pt idx="14">
                  <c:v>0</c:v>
                </c:pt>
              </c:numCache>
            </c:numRef>
          </c:val>
        </c:ser>
        <c:dLbls>
          <c:dLblPos val="outEnd"/>
          <c:showLegendKey val="0"/>
          <c:showVal val="1"/>
          <c:showCatName val="0"/>
          <c:showSerName val="0"/>
          <c:showPercent val="0"/>
          <c:showBubbleSize val="0"/>
        </c:dLbls>
        <c:gapWidth val="267"/>
        <c:overlap val="-43"/>
        <c:axId val="1003118816"/>
        <c:axId val="1003119360"/>
      </c:barChart>
      <c:catAx>
        <c:axId val="100311881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CO"/>
          </a:p>
        </c:txPr>
        <c:crossAx val="1003119360"/>
        <c:crosses val="autoZero"/>
        <c:auto val="1"/>
        <c:lblAlgn val="ctr"/>
        <c:lblOffset val="100"/>
        <c:noMultiLvlLbl val="0"/>
      </c:catAx>
      <c:valAx>
        <c:axId val="10031193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1003118816"/>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7"/>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imprimir!$E$7:$G$7</c:f>
              <c:strCache>
                <c:ptCount val="3"/>
                <c:pt idx="0">
                  <c:v>SATISFACTORIO</c:v>
                </c:pt>
                <c:pt idx="1">
                  <c:v>ACEPTABLE</c:v>
                </c:pt>
                <c:pt idx="2">
                  <c:v>MÍNIMO</c:v>
                </c:pt>
              </c:strCache>
            </c:strRef>
          </c:cat>
          <c:val>
            <c:numRef>
              <c:f>imprimir!$E$21:$G$21</c:f>
              <c:numCache>
                <c:formatCode>General</c:formatCode>
                <c:ptCount val="3"/>
                <c:pt idx="0">
                  <c:v>0</c:v>
                </c:pt>
                <c:pt idx="1">
                  <c:v>0</c:v>
                </c:pt>
                <c:pt idx="2">
                  <c:v>0</c:v>
                </c:pt>
              </c:numCache>
            </c:numRef>
          </c:val>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CO"/>
              <a:t>Objetivo No. 1</a:t>
            </a:r>
          </a:p>
        </c:rich>
      </c:tx>
      <c:overlay val="0"/>
      <c:spPr>
        <a:noFill/>
        <a:ln w="25400">
          <a:noFill/>
        </a:ln>
      </c:spPr>
    </c:title>
    <c:autoTitleDeleted val="0"/>
    <c:plotArea>
      <c:layout/>
      <c:pieChart>
        <c:varyColors val="1"/>
        <c:ser>
          <c:idx val="0"/>
          <c:order val="0"/>
          <c:explosion val="17"/>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dLbl>
              <c:idx val="0"/>
              <c:layout>
                <c:manualLayout>
                  <c:x val="1.3758692534567098E-2"/>
                  <c:y val="-0.3234693059200933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Lst>
            </c:dLbl>
            <c:dLbl>
              <c:idx val="1"/>
              <c:layout>
                <c:manualLayout>
                  <c:x val="-5.3875909841166761E-2"/>
                  <c:y val="3.2580198308544764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Lst>
            </c:dLbl>
            <c:dLbl>
              <c:idx val="2"/>
              <c:layout>
                <c:manualLayout>
                  <c:x val="0.11059230998187082"/>
                  <c:y val="1.0519830854476523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imprimir!$H$7:$J$7</c:f>
              <c:strCache>
                <c:ptCount val="3"/>
                <c:pt idx="0">
                  <c:v>S</c:v>
                </c:pt>
                <c:pt idx="1">
                  <c:v>A</c:v>
                </c:pt>
                <c:pt idx="2">
                  <c:v>M</c:v>
                </c:pt>
              </c:strCache>
            </c:strRef>
          </c:cat>
          <c:val>
            <c:numRef>
              <c:f>imprimir!$H$21:$J$21</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s-CO"/>
              <a:t>Objetivo No. 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(imprimir!$K$7,imprimir!$M$7)</c:f>
              <c:strCache>
                <c:ptCount val="2"/>
                <c:pt idx="0">
                  <c:v>S</c:v>
                </c:pt>
                <c:pt idx="1">
                  <c:v>M</c:v>
                </c:pt>
              </c:strCache>
            </c:strRef>
          </c:cat>
          <c:val>
            <c:numRef>
              <c:f>(imprimir!$K$21,imprimir!$M$21)</c:f>
              <c:numCache>
                <c:formatCode>General</c:formatCode>
                <c:ptCount val="2"/>
                <c:pt idx="0">
                  <c:v>0</c:v>
                </c:pt>
                <c:pt idx="1">
                  <c:v>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s-CO"/>
              <a:t>Objetivo No. 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solidFill>
                <a:sysClr val="window" lastClr="FFFFFF">
                  <a:alpha val="75000"/>
                </a:sysClr>
              </a:solidFill>
              <a:ln w="9525">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imprimir!$O$7:$P$7</c:f>
              <c:strCache>
                <c:ptCount val="2"/>
                <c:pt idx="0">
                  <c:v>A</c:v>
                </c:pt>
                <c:pt idx="1">
                  <c:v>M</c:v>
                </c:pt>
              </c:strCache>
            </c:strRef>
          </c:cat>
          <c:val>
            <c:numRef>
              <c:f>imprimir!$O$21:$P$21</c:f>
              <c:numCache>
                <c:formatCode>General</c:formatCode>
                <c:ptCount val="2"/>
                <c:pt idx="0">
                  <c:v>0</c:v>
                </c:pt>
                <c:pt idx="1">
                  <c:v>0</c:v>
                </c:pt>
              </c:numCache>
            </c:numRef>
          </c:val>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s-CO"/>
              <a:t>Tipo de indicador</a:t>
            </a:r>
          </a:p>
        </c:rich>
      </c:tx>
      <c:layout>
        <c:manualLayout>
          <c:xMode val="edge"/>
          <c:yMode val="edge"/>
          <c:x val="0.42060411198600178"/>
          <c:y val="2.3148148148148147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16"/>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dPt>
          <c:dPt>
            <c:idx val="3"/>
            <c:bubble3D val="0"/>
            <c:explosion val="7"/>
            <c:spPr>
              <a:gradFill>
                <a:gsLst>
                  <a:gs pos="100000">
                    <a:schemeClr val="accent4">
                      <a:lumMod val="60000"/>
                      <a:lumOff val="40000"/>
                    </a:schemeClr>
                  </a:gs>
                  <a:gs pos="0">
                    <a:schemeClr val="accent4"/>
                  </a:gs>
                </a:gsLst>
                <a:lin ang="5400000" scaled="0"/>
              </a:gradFill>
              <a:ln w="50800">
                <a:solidFill>
                  <a:schemeClr val="lt1"/>
                </a:solidFill>
              </a:ln>
              <a:effectLst/>
              <a:sp3d contourW="50800">
                <a:contourClr>
                  <a:schemeClr val="lt1"/>
                </a:contourClr>
              </a:sp3d>
            </c:spPr>
          </c:dPt>
          <c:dPt>
            <c:idx val="4"/>
            <c:bubble3D val="0"/>
            <c:spPr>
              <a:gradFill>
                <a:gsLst>
                  <a:gs pos="100000">
                    <a:schemeClr val="accent5">
                      <a:lumMod val="60000"/>
                      <a:lumOff val="40000"/>
                    </a:schemeClr>
                  </a:gs>
                  <a:gs pos="0">
                    <a:schemeClr val="accent5"/>
                  </a:gs>
                </a:gsLst>
                <a:lin ang="5400000" scaled="0"/>
              </a:gradFill>
              <a:ln w="50800">
                <a:solidFill>
                  <a:schemeClr val="lt1"/>
                </a:solidFill>
              </a:ln>
              <a:effectLst/>
              <a:sp3d contourW="50800">
                <a:contourClr>
                  <a:schemeClr val="lt1"/>
                </a:contourClr>
              </a:sp3d>
            </c:spPr>
          </c:dPt>
          <c:dPt>
            <c:idx val="5"/>
            <c:bubble3D val="0"/>
            <c:spPr>
              <a:gradFill>
                <a:gsLst>
                  <a:gs pos="100000">
                    <a:schemeClr val="accent6">
                      <a:lumMod val="60000"/>
                      <a:lumOff val="40000"/>
                    </a:schemeClr>
                  </a:gs>
                  <a:gs pos="0">
                    <a:schemeClr val="accent6"/>
                  </a:gs>
                </a:gsLst>
                <a:lin ang="5400000" scaled="0"/>
              </a:gradFill>
              <a:ln w="50800">
                <a:solidFill>
                  <a:schemeClr val="lt1"/>
                </a:solidFill>
              </a:ln>
              <a:effectLst/>
              <a:sp3d contourW="50800">
                <a:contourClr>
                  <a:schemeClr val="lt1"/>
                </a:contourClr>
              </a:sp3d>
            </c:spPr>
          </c:dPt>
          <c:dPt>
            <c:idx val="6"/>
            <c:bubble3D val="0"/>
            <c:spPr>
              <a:gradFill>
                <a:gsLst>
                  <a:gs pos="100000">
                    <a:schemeClr val="accent1">
                      <a:lumMod val="60000"/>
                      <a:lumMod val="60000"/>
                      <a:lumOff val="40000"/>
                    </a:schemeClr>
                  </a:gs>
                  <a:gs pos="0">
                    <a:schemeClr val="accent1">
                      <a:lumMod val="60000"/>
                    </a:schemeClr>
                  </a:gs>
                </a:gsLst>
                <a:lin ang="5400000" scaled="0"/>
              </a:gradFill>
              <a:ln w="50800">
                <a:solidFill>
                  <a:schemeClr val="lt1"/>
                </a:solidFill>
              </a:ln>
              <a:effectLst/>
              <a:sp3d contourW="50800">
                <a:contourClr>
                  <a:schemeClr val="lt1"/>
                </a:contourClr>
              </a:sp3d>
            </c:spPr>
          </c:dPt>
          <c:dPt>
            <c:idx val="7"/>
            <c:bubble3D val="0"/>
            <c:spPr>
              <a:gradFill>
                <a:gsLst>
                  <a:gs pos="100000">
                    <a:schemeClr val="accent2">
                      <a:lumMod val="60000"/>
                      <a:lumMod val="60000"/>
                      <a:lumOff val="40000"/>
                    </a:schemeClr>
                  </a:gs>
                  <a:gs pos="0">
                    <a:schemeClr val="accent2">
                      <a:lumMod val="60000"/>
                    </a:schemeClr>
                  </a:gs>
                </a:gsLst>
                <a:lin ang="5400000" scaled="0"/>
              </a:gradFill>
              <a:ln w="50800">
                <a:solidFill>
                  <a:schemeClr val="lt1"/>
                </a:solidFill>
              </a:ln>
              <a:effectLst/>
              <a:sp3d contourW="50800">
                <a:contourClr>
                  <a:schemeClr val="lt1"/>
                </a:contourClr>
              </a:sp3d>
            </c:spPr>
          </c:dPt>
          <c:dPt>
            <c:idx val="8"/>
            <c:bubble3D val="0"/>
            <c:spPr>
              <a:gradFill>
                <a:gsLst>
                  <a:gs pos="100000">
                    <a:schemeClr val="accent3">
                      <a:lumMod val="60000"/>
                      <a:lumMod val="60000"/>
                      <a:lumOff val="40000"/>
                    </a:schemeClr>
                  </a:gs>
                  <a:gs pos="0">
                    <a:schemeClr val="accent3">
                      <a:lumMod val="60000"/>
                    </a:schemeClr>
                  </a:gs>
                </a:gsLst>
                <a:lin ang="5400000" scaled="0"/>
              </a:gradFill>
              <a:ln w="50800">
                <a:solidFill>
                  <a:schemeClr val="lt1"/>
                </a:solidFill>
              </a:ln>
              <a:effectLst/>
              <a:sp3d contourW="50800">
                <a:contourClr>
                  <a:schemeClr val="lt1"/>
                </a:contourClr>
              </a:sp3d>
            </c:spPr>
          </c:dPt>
          <c:dLbls>
            <c:dLbl>
              <c:idx val="0"/>
              <c:layout>
                <c:manualLayout>
                  <c:x val="-8.3333333333334356E-3"/>
                  <c:y val="6.6652085156022167E-2"/>
                </c:manualLayout>
              </c:layout>
              <c:tx>
                <c:rich>
                  <a:bodyPr/>
                  <a:lstStyle/>
                  <a:p>
                    <a:r>
                      <a:rPr lang="en-US"/>
                      <a:t>Eficiacia </a:t>
                    </a:r>
                    <a:fld id="{BAFD2D68-8F1B-402C-96BB-54812356D982}" type="VALUE">
                      <a:rPr lang="en-US"/>
                      <a:pPr/>
                      <a:t>[VALOR]</a:t>
                    </a:fld>
                    <a:r>
                      <a:rPr lang="en-US" baseline="0"/>
                      <a:t>; </a:t>
                    </a:r>
                    <a:fld id="{886CD1D9-AD72-4BDB-81D0-BD2E23D2314C}" type="PERCENTAGE">
                      <a:rPr lang="en-US" baseline="0"/>
                      <a:pPr/>
                      <a:t>[PORCENTAJE]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dLbl>
              <c:idx val="3"/>
              <c:layout>
                <c:manualLayout>
                  <c:x val="-6.9639107611548554E-2"/>
                  <c:y val="2.7508384368620548E-2"/>
                </c:manualLayout>
              </c:layout>
              <c:tx>
                <c:rich>
                  <a:bodyPr/>
                  <a:lstStyle/>
                  <a:p>
                    <a:r>
                      <a:rPr lang="en-US"/>
                      <a:t>Eficiencia </a:t>
                    </a:r>
                    <a:fld id="{71270524-2E37-4E43-8C50-8F26573334CE}" type="VALUE">
                      <a:rPr lang="en-US"/>
                      <a:pPr/>
                      <a:t>[VALOR]</a:t>
                    </a:fld>
                    <a:r>
                      <a:rPr lang="en-US" baseline="0"/>
                      <a:t>; </a:t>
                    </a:r>
                    <a:fld id="{F8935D25-1C90-4E5A-9FE5-0BDAD1BE01D8}" type="PERCENTAGE">
                      <a:rPr lang="en-US" baseline="0"/>
                      <a:pPr/>
                      <a:t>[PORCENTAJE]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dLbl>
              <c:idx val="6"/>
              <c:layout>
                <c:manualLayout>
                  <c:x val="-6.5535979877515305E-2"/>
                  <c:y val="1.149825021872266E-2"/>
                </c:manualLayout>
              </c:layout>
              <c:tx>
                <c:rich>
                  <a:bodyPr/>
                  <a:lstStyle/>
                  <a:p>
                    <a:r>
                      <a:rPr lang="en-US"/>
                      <a:t>Efectividad </a:t>
                    </a:r>
                    <a:fld id="{E7846461-1B4D-48D7-A72B-7DCD0D0B7E36}" type="VALUE">
                      <a:rPr lang="en-US"/>
                      <a:pPr/>
                      <a:t>[VALOR]</a:t>
                    </a:fld>
                    <a:r>
                      <a:rPr lang="en-US" baseline="0"/>
                      <a:t>; </a:t>
                    </a:r>
                    <a:fld id="{A9F84418-0D47-4064-9EFC-BFBD54AC39C2}" type="PERCENTAGE">
                      <a:rPr lang="en-US" baseline="0"/>
                      <a:pPr/>
                      <a:t>[PORCENTAJE]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imprimir!$R$6:$Z$6</c:f>
              <c:strCache>
                <c:ptCount val="7"/>
                <c:pt idx="0">
                  <c:v>EFICACIA </c:v>
                </c:pt>
                <c:pt idx="3">
                  <c:v>EFICIENCIA</c:v>
                </c:pt>
                <c:pt idx="6">
                  <c:v>EFECTIVIDAD</c:v>
                </c:pt>
              </c:strCache>
            </c:strRef>
          </c:cat>
          <c:val>
            <c:numRef>
              <c:f>imprimir!$R$23:$Z$23</c:f>
              <c:numCache>
                <c:formatCode>0</c:formatCode>
                <c:ptCount val="9"/>
                <c:pt idx="0">
                  <c:v>0</c:v>
                </c:pt>
                <c:pt idx="3">
                  <c:v>0</c:v>
                </c:pt>
                <c:pt idx="6">
                  <c:v>0</c:v>
                </c:pt>
              </c:numCache>
            </c:numRef>
          </c:val>
        </c:ser>
        <c:dLbls>
          <c:dLblPos val="ctr"/>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175846</xdr:colOff>
      <xdr:row>0</xdr:row>
      <xdr:rowOff>161192</xdr:rowOff>
    </xdr:from>
    <xdr:to>
      <xdr:col>2</xdr:col>
      <xdr:colOff>458148</xdr:colOff>
      <xdr:row>2</xdr:row>
      <xdr:rowOff>102060</xdr:rowOff>
    </xdr:to>
    <xdr:pic>
      <xdr:nvPicPr>
        <xdr:cNvPr id="2" name="Picture 82"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46" y="161192"/>
          <a:ext cx="1158602" cy="655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52334</xdr:colOff>
      <xdr:row>12</xdr:row>
      <xdr:rowOff>594108</xdr:rowOff>
    </xdr:from>
    <xdr:ext cx="11105823" cy="2440476"/>
    <xdr:sp macro="" textlink="">
      <xdr:nvSpPr>
        <xdr:cNvPr id="3" name="Rectángulo 2"/>
        <xdr:cNvSpPr/>
      </xdr:nvSpPr>
      <xdr:spPr>
        <a:xfrm rot="19983748">
          <a:off x="2757434" y="680440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973434</xdr:colOff>
      <xdr:row>20</xdr:row>
      <xdr:rowOff>1465384</xdr:rowOff>
    </xdr:from>
    <xdr:ext cx="11105823" cy="2440476"/>
    <xdr:sp macro="" textlink="">
      <xdr:nvSpPr>
        <xdr:cNvPr id="4" name="Rectángulo 3"/>
        <xdr:cNvSpPr/>
      </xdr:nvSpPr>
      <xdr:spPr>
        <a:xfrm rot="19983748">
          <a:off x="2553956" y="17333406"/>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800100</xdr:colOff>
      <xdr:row>29</xdr:row>
      <xdr:rowOff>647701</xdr:rowOff>
    </xdr:from>
    <xdr:ext cx="11105823" cy="2440476"/>
    <xdr:sp macro="" textlink="">
      <xdr:nvSpPr>
        <xdr:cNvPr id="5" name="Rectángulo 4"/>
        <xdr:cNvSpPr/>
      </xdr:nvSpPr>
      <xdr:spPr>
        <a:xfrm rot="19983748">
          <a:off x="2400300" y="28003501"/>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762000</xdr:colOff>
      <xdr:row>36</xdr:row>
      <xdr:rowOff>2362200</xdr:rowOff>
    </xdr:from>
    <xdr:ext cx="11105823" cy="2440476"/>
    <xdr:sp macro="" textlink="">
      <xdr:nvSpPr>
        <xdr:cNvPr id="6" name="Rectángulo 5"/>
        <xdr:cNvSpPr/>
      </xdr:nvSpPr>
      <xdr:spPr>
        <a:xfrm rot="19983748">
          <a:off x="2362200" y="386715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723900</xdr:colOff>
      <xdr:row>43</xdr:row>
      <xdr:rowOff>76200</xdr:rowOff>
    </xdr:from>
    <xdr:ext cx="11105823" cy="2440476"/>
    <xdr:sp macro="" textlink="">
      <xdr:nvSpPr>
        <xdr:cNvPr id="7" name="Rectángulo 6"/>
        <xdr:cNvSpPr/>
      </xdr:nvSpPr>
      <xdr:spPr>
        <a:xfrm rot="19983748">
          <a:off x="2324100" y="491871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838200</xdr:colOff>
      <xdr:row>50</xdr:row>
      <xdr:rowOff>457199</xdr:rowOff>
    </xdr:from>
    <xdr:ext cx="11105823" cy="2440476"/>
    <xdr:sp macro="" textlink="">
      <xdr:nvSpPr>
        <xdr:cNvPr id="8" name="Rectángulo 7"/>
        <xdr:cNvSpPr/>
      </xdr:nvSpPr>
      <xdr:spPr>
        <a:xfrm rot="19983748">
          <a:off x="2438400" y="5882639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685799</xdr:colOff>
      <xdr:row>57</xdr:row>
      <xdr:rowOff>304800</xdr:rowOff>
    </xdr:from>
    <xdr:ext cx="11105823" cy="2440476"/>
    <xdr:sp macro="" textlink="">
      <xdr:nvSpPr>
        <xdr:cNvPr id="9" name="Rectángulo 8"/>
        <xdr:cNvSpPr/>
      </xdr:nvSpPr>
      <xdr:spPr>
        <a:xfrm rot="19983748">
          <a:off x="2285999" y="673989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800100</xdr:colOff>
      <xdr:row>65</xdr:row>
      <xdr:rowOff>228600</xdr:rowOff>
    </xdr:from>
    <xdr:ext cx="11105823" cy="2440476"/>
    <xdr:sp macro="" textlink="">
      <xdr:nvSpPr>
        <xdr:cNvPr id="10" name="Rectángulo 9"/>
        <xdr:cNvSpPr/>
      </xdr:nvSpPr>
      <xdr:spPr>
        <a:xfrm rot="19983748">
          <a:off x="2400300" y="760476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xdr:colOff>
      <xdr:row>71</xdr:row>
      <xdr:rowOff>1409700</xdr:rowOff>
    </xdr:from>
    <xdr:ext cx="11105823" cy="2440476"/>
    <xdr:sp macro="" textlink="">
      <xdr:nvSpPr>
        <xdr:cNvPr id="11" name="Rectángulo 10"/>
        <xdr:cNvSpPr/>
      </xdr:nvSpPr>
      <xdr:spPr>
        <a:xfrm rot="19983748">
          <a:off x="2705099" y="853440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228599</xdr:colOff>
      <xdr:row>78</xdr:row>
      <xdr:rowOff>495300</xdr:rowOff>
    </xdr:from>
    <xdr:ext cx="11105823" cy="2440476"/>
    <xdr:sp macro="" textlink="">
      <xdr:nvSpPr>
        <xdr:cNvPr id="12" name="Rectángulo 11"/>
        <xdr:cNvSpPr/>
      </xdr:nvSpPr>
      <xdr:spPr>
        <a:xfrm rot="19983748">
          <a:off x="2933699" y="946023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19049</xdr:colOff>
      <xdr:row>23</xdr:row>
      <xdr:rowOff>114300</xdr:rowOff>
    </xdr:from>
    <xdr:to>
      <xdr:col>6</xdr:col>
      <xdr:colOff>38099</xdr:colOff>
      <xdr:row>36</xdr:row>
      <xdr:rowOff>133351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449538</xdr:colOff>
      <xdr:row>21</xdr:row>
      <xdr:rowOff>40946</xdr:rowOff>
    </xdr:from>
    <xdr:to>
      <xdr:col>13</xdr:col>
      <xdr:colOff>54633</xdr:colOff>
      <xdr:row>33</xdr:row>
      <xdr:rowOff>139043</xdr:rowOff>
    </xdr:to>
    <xdr:graphicFrame macro="">
      <xdr:nvGraphicFramePr>
        <xdr:cNvPr id="3"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752474</xdr:colOff>
      <xdr:row>44</xdr:row>
      <xdr:rowOff>104774</xdr:rowOff>
    </xdr:from>
    <xdr:to>
      <xdr:col>4</xdr:col>
      <xdr:colOff>714375</xdr:colOff>
      <xdr:row>62</xdr:row>
      <xdr:rowOff>66675</xdr:rowOff>
    </xdr:to>
    <xdr:graphicFrame macro="">
      <xdr:nvGraphicFramePr>
        <xdr:cNvPr id="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871482</xdr:colOff>
      <xdr:row>21</xdr:row>
      <xdr:rowOff>73352</xdr:rowOff>
    </xdr:from>
    <xdr:to>
      <xdr:col>28</xdr:col>
      <xdr:colOff>34925</xdr:colOff>
      <xdr:row>36</xdr:row>
      <xdr:rowOff>95249</xdr:rowOff>
    </xdr:to>
    <xdr:graphicFrame macro="">
      <xdr:nvGraphicFramePr>
        <xdr:cNvPr id="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411841</xdr:colOff>
      <xdr:row>25</xdr:row>
      <xdr:rowOff>179615</xdr:rowOff>
    </xdr:from>
    <xdr:to>
      <xdr:col>7</xdr:col>
      <xdr:colOff>176891</xdr:colOff>
      <xdr:row>41</xdr:row>
      <xdr:rowOff>95251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290512</xdr:colOff>
      <xdr:row>26</xdr:row>
      <xdr:rowOff>141287</xdr:rowOff>
    </xdr:from>
    <xdr:to>
      <xdr:col>25</xdr:col>
      <xdr:colOff>31750</xdr:colOff>
      <xdr:row>46</xdr:row>
      <xdr:rowOff>63500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340179</xdr:colOff>
      <xdr:row>36</xdr:row>
      <xdr:rowOff>36739</xdr:rowOff>
    </xdr:from>
    <xdr:to>
      <xdr:col>35</xdr:col>
      <xdr:colOff>421821</xdr:colOff>
      <xdr:row>60</xdr:row>
      <xdr:rowOff>136071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360588</xdr:colOff>
      <xdr:row>50</xdr:row>
      <xdr:rowOff>36738</xdr:rowOff>
    </xdr:from>
    <xdr:to>
      <xdr:col>6</xdr:col>
      <xdr:colOff>585107</xdr:colOff>
      <xdr:row>69</xdr:row>
      <xdr:rowOff>163285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360588</xdr:colOff>
      <xdr:row>49</xdr:row>
      <xdr:rowOff>36739</xdr:rowOff>
    </xdr:from>
    <xdr:to>
      <xdr:col>22</xdr:col>
      <xdr:colOff>217714</xdr:colOff>
      <xdr:row>69</xdr:row>
      <xdr:rowOff>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27213</xdr:colOff>
      <xdr:row>72</xdr:row>
      <xdr:rowOff>118381</xdr:rowOff>
    </xdr:from>
    <xdr:to>
      <xdr:col>6</xdr:col>
      <xdr:colOff>544285</xdr:colOff>
      <xdr:row>92</xdr:row>
      <xdr:rowOff>54427</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360587</xdr:colOff>
      <xdr:row>72</xdr:row>
      <xdr:rowOff>145596</xdr:rowOff>
    </xdr:from>
    <xdr:to>
      <xdr:col>22</xdr:col>
      <xdr:colOff>258536</xdr:colOff>
      <xdr:row>92</xdr:row>
      <xdr:rowOff>81643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170087</xdr:colOff>
      <xdr:row>65</xdr:row>
      <xdr:rowOff>104775</xdr:rowOff>
    </xdr:from>
    <xdr:to>
      <xdr:col>35</xdr:col>
      <xdr:colOff>625928</xdr:colOff>
      <xdr:row>85</xdr:row>
      <xdr:rowOff>27214</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209549</xdr:colOff>
      <xdr:row>1</xdr:row>
      <xdr:rowOff>19050</xdr:rowOff>
    </xdr:from>
    <xdr:to>
      <xdr:col>25</xdr:col>
      <xdr:colOff>466724</xdr:colOff>
      <xdr:row>13</xdr:row>
      <xdr:rowOff>157163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847725</xdr:colOff>
      <xdr:row>25</xdr:row>
      <xdr:rowOff>28575</xdr:rowOff>
    </xdr:from>
    <xdr:to>
      <xdr:col>16</xdr:col>
      <xdr:colOff>114300</xdr:colOff>
      <xdr:row>42</xdr:row>
      <xdr:rowOff>19050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25</xdr:row>
      <xdr:rowOff>9525</xdr:rowOff>
    </xdr:from>
    <xdr:to>
      <xdr:col>4</xdr:col>
      <xdr:colOff>561975</xdr:colOff>
      <xdr:row>42</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31750</xdr:colOff>
      <xdr:row>25</xdr:row>
      <xdr:rowOff>111125</xdr:rowOff>
    </xdr:from>
    <xdr:to>
      <xdr:col>27</xdr:col>
      <xdr:colOff>31750</xdr:colOff>
      <xdr:row>45</xdr:row>
      <xdr:rowOff>133350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285750</xdr:colOff>
      <xdr:row>25</xdr:row>
      <xdr:rowOff>142875</xdr:rowOff>
    </xdr:from>
    <xdr:to>
      <xdr:col>31</xdr:col>
      <xdr:colOff>381000</xdr:colOff>
      <xdr:row>42</xdr:row>
      <xdr:rowOff>133350</xdr:rowOff>
    </xdr:to>
    <xdr:graphicFrame macro="">
      <xdr:nvGraphicFramePr>
        <xdr:cNvPr id="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652462</xdr:colOff>
      <xdr:row>26</xdr:row>
      <xdr:rowOff>109537</xdr:rowOff>
    </xdr:from>
    <xdr:to>
      <xdr:col>37</xdr:col>
      <xdr:colOff>652462</xdr:colOff>
      <xdr:row>43</xdr:row>
      <xdr:rowOff>100012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PROCESOS%20SIG/DIRECIONAMIENTO%20ESTRAT/PLAN%20DE%20ACCI&#211;N%20INSTITUCIONAL/2014/SEGTO%202014/SGTO%20SEP/CONSOLIDADO%20SGTO%20PLAN%20DE%20ACCI&#211;N%20SEP%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p obj"/>
      <sheetName val="PLAN ACCION D E v 2.0 (2)"/>
      <sheetName val="PLAN ACCION D E v 1.0"/>
      <sheetName val="grafica programación"/>
      <sheetName val="grafica SGTO"/>
    </sheetNames>
    <sheetDataSet>
      <sheetData sheetId="0"/>
      <sheetData sheetId="1"/>
      <sheetData sheetId="2"/>
      <sheetData sheetId="3"/>
      <sheetData sheetId="4">
        <row r="7">
          <cell r="E7" t="str">
            <v>SATISFACTORIO</v>
          </cell>
          <cell r="F7" t="str">
            <v>ACEPTABLE</v>
          </cell>
          <cell r="G7" t="str">
            <v>MÍNIMO</v>
          </cell>
        </row>
        <row r="22">
          <cell r="E22">
            <v>33</v>
          </cell>
          <cell r="F22">
            <v>13</v>
          </cell>
          <cell r="G22">
            <v>13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43510</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3"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3"/>
  <sheetViews>
    <sheetView tabSelected="1" view="pageBreakPreview" zoomScale="70" zoomScaleNormal="100" zoomScaleSheetLayoutView="70" zoomScalePageLayoutView="70" workbookViewId="0">
      <selection activeCell="F80" sqref="F80"/>
    </sheetView>
  </sheetViews>
  <sheetFormatPr baseColWidth="10" defaultRowHeight="85.5" customHeight="1" x14ac:dyDescent="0.2"/>
  <cols>
    <col min="1" max="1" width="4.5703125" style="24" customWidth="1"/>
    <col min="2" max="2" width="8.5703125" style="20" customWidth="1"/>
    <col min="3" max="3" width="10.5703125" style="20" customWidth="1"/>
    <col min="4" max="4" width="16.28515625" style="20" customWidth="1"/>
    <col min="5" max="5" width="15.5703125" style="20" customWidth="1"/>
    <col min="6" max="6" width="38.7109375" style="20" customWidth="1"/>
    <col min="7" max="7" width="11.7109375" style="20" customWidth="1"/>
    <col min="8" max="8" width="12.5703125" style="24" customWidth="1"/>
    <col min="9" max="9" width="23.42578125" style="189" customWidth="1"/>
    <col min="10" max="10" width="23.42578125" style="20" customWidth="1"/>
    <col min="11" max="11" width="28.42578125" style="24" customWidth="1"/>
    <col min="12" max="12" width="10.5703125" style="20" customWidth="1"/>
    <col min="13" max="13" width="11" style="20" customWidth="1"/>
    <col min="14" max="14" width="9.140625" style="190" customWidth="1"/>
    <col min="15" max="17" width="6.85546875"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441"/>
      <c r="B1" s="441"/>
      <c r="C1" s="441"/>
      <c r="D1" s="442" t="s">
        <v>347</v>
      </c>
      <c r="E1" s="443"/>
      <c r="F1" s="443"/>
      <c r="G1" s="443"/>
      <c r="H1" s="443"/>
      <c r="I1" s="443"/>
      <c r="J1" s="443"/>
      <c r="K1" s="443"/>
      <c r="L1" s="443"/>
      <c r="M1" s="444"/>
      <c r="N1" s="451" t="s">
        <v>382</v>
      </c>
      <c r="O1" s="452"/>
      <c r="P1" s="452"/>
      <c r="Q1" s="452"/>
      <c r="R1" s="453"/>
      <c r="S1" s="166"/>
      <c r="T1" s="166"/>
      <c r="U1" s="166"/>
      <c r="V1" s="166"/>
      <c r="W1" s="166"/>
      <c r="X1" s="166"/>
      <c r="Y1" s="166"/>
      <c r="Z1" s="166"/>
      <c r="AA1" s="166"/>
      <c r="AB1" s="166"/>
      <c r="AC1" s="166"/>
      <c r="AD1" s="166"/>
      <c r="AE1" s="166"/>
      <c r="AF1" s="167"/>
      <c r="AG1" s="168" t="s">
        <v>193</v>
      </c>
    </row>
    <row r="2" spans="1:57" ht="30.75" customHeight="1" x14ac:dyDescent="0.2">
      <c r="A2" s="441"/>
      <c r="B2" s="441"/>
      <c r="C2" s="441"/>
      <c r="D2" s="445"/>
      <c r="E2" s="446"/>
      <c r="F2" s="446"/>
      <c r="G2" s="446"/>
      <c r="H2" s="446"/>
      <c r="I2" s="446"/>
      <c r="J2" s="446"/>
      <c r="K2" s="446"/>
      <c r="L2" s="446"/>
      <c r="M2" s="447"/>
      <c r="N2" s="451" t="s">
        <v>505</v>
      </c>
      <c r="O2" s="452"/>
      <c r="P2" s="452"/>
      <c r="Q2" s="452"/>
      <c r="R2" s="453"/>
      <c r="S2" s="169"/>
      <c r="T2" s="169"/>
      <c r="U2" s="169"/>
      <c r="V2" s="169"/>
      <c r="W2" s="169"/>
      <c r="X2" s="169"/>
      <c r="Y2" s="169"/>
      <c r="Z2" s="169"/>
      <c r="AA2" s="169"/>
      <c r="AB2" s="169"/>
      <c r="AC2" s="169"/>
      <c r="AD2" s="169"/>
      <c r="AE2" s="169"/>
      <c r="AF2" s="170"/>
      <c r="AG2" s="168" t="s">
        <v>194</v>
      </c>
    </row>
    <row r="3" spans="1:57" ht="21" customHeight="1" x14ac:dyDescent="0.2">
      <c r="A3" s="441"/>
      <c r="B3" s="441"/>
      <c r="C3" s="441"/>
      <c r="D3" s="448"/>
      <c r="E3" s="449"/>
      <c r="F3" s="449"/>
      <c r="G3" s="449"/>
      <c r="H3" s="449"/>
      <c r="I3" s="449"/>
      <c r="J3" s="449"/>
      <c r="K3" s="449"/>
      <c r="L3" s="449"/>
      <c r="M3" s="450"/>
      <c r="N3" s="451" t="s">
        <v>508</v>
      </c>
      <c r="O3" s="452"/>
      <c r="P3" s="452"/>
      <c r="Q3" s="452"/>
      <c r="R3" s="453"/>
      <c r="S3" s="171"/>
      <c r="T3" s="171"/>
      <c r="U3" s="171"/>
      <c r="V3" s="171"/>
      <c r="W3" s="171"/>
      <c r="X3" s="171"/>
      <c r="Y3" s="171"/>
      <c r="Z3" s="171"/>
      <c r="AA3" s="171"/>
      <c r="AB3" s="171"/>
      <c r="AC3" s="171"/>
      <c r="AD3" s="171"/>
      <c r="AE3" s="171"/>
      <c r="AF3" s="172"/>
      <c r="AG3" s="168" t="s">
        <v>25</v>
      </c>
    </row>
    <row r="4" spans="1:57" s="46" customFormat="1" ht="25.5" customHeight="1" x14ac:dyDescent="0.2">
      <c r="A4" s="440" t="s">
        <v>509</v>
      </c>
      <c r="B4" s="440"/>
      <c r="C4" s="440"/>
      <c r="D4" s="440"/>
      <c r="E4" s="440"/>
      <c r="F4" s="440"/>
      <c r="G4" s="440"/>
      <c r="H4" s="440"/>
      <c r="I4" s="440"/>
      <c r="J4" s="440"/>
      <c r="K4" s="440"/>
      <c r="L4" s="440"/>
      <c r="M4" s="29"/>
      <c r="N4" s="173"/>
      <c r="O4" s="29"/>
      <c r="P4" s="29"/>
      <c r="Q4" s="29"/>
      <c r="R4" s="29"/>
      <c r="S4" s="47"/>
      <c r="T4" s="47"/>
      <c r="U4" s="47"/>
      <c r="V4" s="47"/>
      <c r="W4" s="47"/>
      <c r="X4" s="47"/>
      <c r="Y4" s="47"/>
      <c r="Z4" s="47"/>
      <c r="AA4" s="47"/>
      <c r="AB4" s="47"/>
      <c r="AC4" s="47"/>
      <c r="AD4" s="47"/>
      <c r="AE4" s="47"/>
      <c r="AI4" s="251" t="s">
        <v>35</v>
      </c>
    </row>
    <row r="5" spans="1:57" s="46" customFormat="1" ht="26.25" customHeight="1" x14ac:dyDescent="0.2">
      <c r="A5" s="415" t="s">
        <v>265</v>
      </c>
      <c r="B5" s="415"/>
      <c r="C5" s="415"/>
      <c r="D5" s="415"/>
      <c r="E5" s="415"/>
      <c r="F5" s="415"/>
      <c r="G5" s="415"/>
      <c r="H5" s="415"/>
      <c r="I5" s="415"/>
      <c r="J5" s="415"/>
      <c r="K5" s="415"/>
      <c r="L5" s="415"/>
      <c r="M5" s="28"/>
      <c r="N5" s="174"/>
      <c r="O5" s="28"/>
      <c r="P5" s="28"/>
      <c r="Q5" s="28"/>
      <c r="R5" s="28"/>
      <c r="S5" s="28"/>
      <c r="T5" s="28"/>
      <c r="U5" s="28"/>
      <c r="V5" s="28"/>
      <c r="W5" s="28"/>
      <c r="X5" s="28"/>
      <c r="Y5" s="28"/>
      <c r="Z5" s="28"/>
      <c r="AA5" s="28"/>
      <c r="AB5" s="28"/>
      <c r="AC5" s="28"/>
      <c r="AD5" s="28"/>
      <c r="AE5" s="28"/>
      <c r="AF5" s="28"/>
      <c r="AG5" s="28"/>
      <c r="AI5" s="251" t="s">
        <v>36</v>
      </c>
    </row>
    <row r="6" spans="1:57" s="46" customFormat="1" ht="18.75" customHeight="1" x14ac:dyDescent="0.2">
      <c r="A6" s="416" t="s">
        <v>17</v>
      </c>
      <c r="B6" s="417"/>
      <c r="C6" s="417"/>
      <c r="D6" s="417"/>
      <c r="E6" s="417"/>
      <c r="F6" s="417"/>
      <c r="G6" s="417"/>
      <c r="H6" s="417"/>
      <c r="I6" s="417"/>
      <c r="J6" s="417"/>
      <c r="K6" s="417"/>
      <c r="L6" s="417"/>
      <c r="M6" s="417"/>
      <c r="N6" s="417"/>
      <c r="O6" s="417"/>
      <c r="P6" s="417"/>
      <c r="Q6" s="417"/>
      <c r="R6" s="417"/>
      <c r="S6" s="418" t="s">
        <v>18</v>
      </c>
      <c r="T6" s="419"/>
      <c r="U6" s="419"/>
      <c r="V6" s="419"/>
      <c r="W6" s="419"/>
      <c r="X6" s="419"/>
      <c r="Y6" s="419"/>
      <c r="Z6" s="419"/>
      <c r="AA6" s="419"/>
      <c r="AB6" s="419"/>
      <c r="AC6" s="419"/>
      <c r="AD6" s="419"/>
      <c r="AE6" s="419"/>
      <c r="AF6" s="419"/>
      <c r="AG6" s="420"/>
      <c r="AI6" s="251" t="s">
        <v>37</v>
      </c>
    </row>
    <row r="7" spans="1:57" s="26" customFormat="1" ht="39" customHeight="1" x14ac:dyDescent="0.2">
      <c r="A7" s="421" t="s">
        <v>38</v>
      </c>
      <c r="B7" s="424" t="s">
        <v>34</v>
      </c>
      <c r="C7" s="425"/>
      <c r="D7" s="426" t="s">
        <v>14</v>
      </c>
      <c r="E7" s="426"/>
      <c r="F7" s="426"/>
      <c r="G7" s="426"/>
      <c r="H7" s="426" t="s">
        <v>24</v>
      </c>
      <c r="I7" s="426"/>
      <c r="J7" s="426"/>
      <c r="K7" s="426"/>
      <c r="L7" s="426"/>
      <c r="M7" s="427" t="s">
        <v>20</v>
      </c>
      <c r="N7" s="428"/>
      <c r="O7" s="428"/>
      <c r="P7" s="428"/>
      <c r="Q7" s="428"/>
      <c r="R7" s="429"/>
      <c r="S7" s="430" t="s">
        <v>42</v>
      </c>
      <c r="T7" s="431"/>
      <c r="U7" s="431"/>
      <c r="V7" s="431"/>
      <c r="W7" s="431"/>
      <c r="X7" s="431"/>
      <c r="Y7" s="431"/>
      <c r="Z7" s="431"/>
      <c r="AA7" s="431"/>
      <c r="AB7" s="431"/>
      <c r="AC7" s="431"/>
      <c r="AD7" s="431"/>
      <c r="AE7" s="432"/>
      <c r="AF7" s="433" t="s">
        <v>23</v>
      </c>
      <c r="AG7" s="433"/>
    </row>
    <row r="8" spans="1:57" s="26" customFormat="1" ht="36.75" customHeight="1" x14ac:dyDescent="0.2">
      <c r="A8" s="422"/>
      <c r="B8" s="436" t="s">
        <v>39</v>
      </c>
      <c r="C8" s="436" t="s">
        <v>40</v>
      </c>
      <c r="D8" s="438" t="s">
        <v>41</v>
      </c>
      <c r="E8" s="438" t="s">
        <v>204</v>
      </c>
      <c r="F8" s="438" t="s">
        <v>266</v>
      </c>
      <c r="G8" s="413" t="s">
        <v>46</v>
      </c>
      <c r="H8" s="396" t="s">
        <v>47</v>
      </c>
      <c r="I8" s="396" t="s">
        <v>48</v>
      </c>
      <c r="J8" s="396" t="s">
        <v>49</v>
      </c>
      <c r="K8" s="396" t="s">
        <v>50</v>
      </c>
      <c r="L8" s="396" t="s">
        <v>51</v>
      </c>
      <c r="M8" s="434" t="s">
        <v>52</v>
      </c>
      <c r="N8" s="405" t="s">
        <v>53</v>
      </c>
      <c r="O8" s="407" t="s">
        <v>54</v>
      </c>
      <c r="P8" s="408"/>
      <c r="Q8" s="408"/>
      <c r="R8" s="409"/>
      <c r="S8" s="410" t="s">
        <v>30</v>
      </c>
      <c r="T8" s="411"/>
      <c r="U8" s="412"/>
      <c r="V8" s="410" t="s">
        <v>31</v>
      </c>
      <c r="W8" s="411"/>
      <c r="X8" s="412"/>
      <c r="Y8" s="410" t="s">
        <v>32</v>
      </c>
      <c r="Z8" s="411"/>
      <c r="AA8" s="412"/>
      <c r="AB8" s="410" t="s">
        <v>33</v>
      </c>
      <c r="AC8" s="411"/>
      <c r="AD8" s="412"/>
      <c r="AE8" s="398" t="s">
        <v>43</v>
      </c>
      <c r="AF8" s="400" t="s">
        <v>44</v>
      </c>
      <c r="AG8" s="400" t="s">
        <v>45</v>
      </c>
      <c r="AI8" s="402" t="s">
        <v>19</v>
      </c>
      <c r="AJ8" s="403"/>
      <c r="AK8" s="404"/>
    </row>
    <row r="9" spans="1:57" s="27" customFormat="1" ht="25.5" customHeight="1" x14ac:dyDescent="0.2">
      <c r="A9" s="423"/>
      <c r="B9" s="437"/>
      <c r="C9" s="437"/>
      <c r="D9" s="439"/>
      <c r="E9" s="439"/>
      <c r="F9" s="439"/>
      <c r="G9" s="414"/>
      <c r="H9" s="397"/>
      <c r="I9" s="397"/>
      <c r="J9" s="397"/>
      <c r="K9" s="397"/>
      <c r="L9" s="397"/>
      <c r="M9" s="435"/>
      <c r="N9" s="406"/>
      <c r="O9" s="251" t="s">
        <v>26</v>
      </c>
      <c r="P9" s="251" t="s">
        <v>27</v>
      </c>
      <c r="Q9" s="251" t="s">
        <v>28</v>
      </c>
      <c r="R9" s="251" t="s">
        <v>29</v>
      </c>
      <c r="S9" s="252" t="s">
        <v>21</v>
      </c>
      <c r="T9" s="252" t="s">
        <v>205</v>
      </c>
      <c r="U9" s="253" t="s">
        <v>22</v>
      </c>
      <c r="V9" s="252" t="s">
        <v>21</v>
      </c>
      <c r="W9" s="252" t="s">
        <v>205</v>
      </c>
      <c r="X9" s="253" t="s">
        <v>22</v>
      </c>
      <c r="Y9" s="252" t="s">
        <v>21</v>
      </c>
      <c r="Z9" s="252" t="s">
        <v>205</v>
      </c>
      <c r="AA9" s="253" t="s">
        <v>22</v>
      </c>
      <c r="AB9" s="252" t="s">
        <v>21</v>
      </c>
      <c r="AC9" s="252" t="s">
        <v>205</v>
      </c>
      <c r="AD9" s="253" t="s">
        <v>22</v>
      </c>
      <c r="AE9" s="399"/>
      <c r="AF9" s="401"/>
      <c r="AG9" s="401"/>
      <c r="AI9" s="175" t="s">
        <v>0</v>
      </c>
      <c r="AJ9" s="192" t="s">
        <v>15</v>
      </c>
      <c r="AK9" s="191" t="s">
        <v>16</v>
      </c>
    </row>
    <row r="10" spans="1:57" s="27" customFormat="1" ht="74.25" customHeight="1" x14ac:dyDescent="0.2">
      <c r="A10" s="30">
        <v>1</v>
      </c>
      <c r="B10" s="30">
        <v>3</v>
      </c>
      <c r="C10" s="30">
        <v>3.1</v>
      </c>
      <c r="D10" s="30" t="s">
        <v>124</v>
      </c>
      <c r="E10" s="30" t="s">
        <v>125</v>
      </c>
      <c r="F10" s="31" t="s">
        <v>267</v>
      </c>
      <c r="G10" s="48">
        <v>43281</v>
      </c>
      <c r="H10" s="30" t="s">
        <v>36</v>
      </c>
      <c r="I10" s="31" t="s">
        <v>268</v>
      </c>
      <c r="J10" s="31" t="s">
        <v>269</v>
      </c>
      <c r="K10" s="254" t="s">
        <v>270</v>
      </c>
      <c r="L10" s="30" t="s">
        <v>71</v>
      </c>
      <c r="M10" s="34">
        <v>1</v>
      </c>
      <c r="N10" s="34">
        <v>1</v>
      </c>
      <c r="O10" s="254"/>
      <c r="P10" s="254">
        <v>1</v>
      </c>
      <c r="Q10" s="254" t="s">
        <v>94</v>
      </c>
      <c r="R10" s="254" t="s">
        <v>94</v>
      </c>
      <c r="S10" s="255"/>
      <c r="T10" s="255"/>
      <c r="U10" s="256"/>
      <c r="V10" s="257"/>
      <c r="W10" s="257"/>
      <c r="X10" s="256"/>
      <c r="Y10" s="257"/>
      <c r="Z10" s="257"/>
      <c r="AA10" s="256"/>
      <c r="AB10" s="257"/>
      <c r="AC10" s="257"/>
      <c r="AD10" s="256"/>
      <c r="AE10" s="258"/>
      <c r="AF10" s="176" t="str">
        <f>IF(AE10&lt;80%,"MÍNIMO",IF(AE10&gt;=80%,IF(AE10&lt;90%,"ACEPTABLE",IF(AE10&gt;=90%,"SATISFACTORIO"))))</f>
        <v>MÍNIMO</v>
      </c>
      <c r="AG10" s="259"/>
      <c r="AI10" s="177" t="s">
        <v>91</v>
      </c>
      <c r="AJ10" s="178" t="s">
        <v>271</v>
      </c>
      <c r="AK10" s="178" t="s">
        <v>272</v>
      </c>
    </row>
    <row r="11" spans="1:57" s="27" customFormat="1" ht="61.5" customHeight="1" x14ac:dyDescent="0.2">
      <c r="A11" s="30">
        <v>2</v>
      </c>
      <c r="B11" s="30">
        <v>3</v>
      </c>
      <c r="C11" s="30">
        <v>3.1</v>
      </c>
      <c r="D11" s="30" t="s">
        <v>124</v>
      </c>
      <c r="E11" s="30" t="s">
        <v>125</v>
      </c>
      <c r="F11" s="31" t="s">
        <v>371</v>
      </c>
      <c r="G11" s="48">
        <v>43465</v>
      </c>
      <c r="H11" s="30" t="s">
        <v>35</v>
      </c>
      <c r="I11" s="31" t="s">
        <v>273</v>
      </c>
      <c r="J11" s="31" t="s">
        <v>273</v>
      </c>
      <c r="K11" s="254" t="s">
        <v>274</v>
      </c>
      <c r="L11" s="30" t="s">
        <v>71</v>
      </c>
      <c r="M11" s="34" t="s">
        <v>126</v>
      </c>
      <c r="N11" s="34">
        <v>1</v>
      </c>
      <c r="O11" s="254">
        <v>0.5</v>
      </c>
      <c r="P11" s="254">
        <v>0.2</v>
      </c>
      <c r="Q11" s="254">
        <v>0.2</v>
      </c>
      <c r="R11" s="254">
        <v>0.1</v>
      </c>
      <c r="S11" s="255"/>
      <c r="T11" s="255"/>
      <c r="U11" s="256"/>
      <c r="V11" s="257"/>
      <c r="W11" s="257"/>
      <c r="X11" s="256"/>
      <c r="Y11" s="257"/>
      <c r="Z11" s="257"/>
      <c r="AA11" s="256"/>
      <c r="AB11" s="257"/>
      <c r="AC11" s="257"/>
      <c r="AD11" s="256"/>
      <c r="AE11" s="258"/>
      <c r="AF11" s="176"/>
      <c r="AG11" s="259"/>
      <c r="AI11" s="177"/>
      <c r="AJ11" s="178"/>
      <c r="AK11" s="178"/>
    </row>
    <row r="12" spans="1:57" s="39" customFormat="1" ht="97.5" customHeight="1" x14ac:dyDescent="0.2">
      <c r="A12" s="30">
        <v>3</v>
      </c>
      <c r="B12" s="30">
        <v>3</v>
      </c>
      <c r="C12" s="30">
        <v>3.1</v>
      </c>
      <c r="D12" s="30" t="s">
        <v>124</v>
      </c>
      <c r="E12" s="30" t="s">
        <v>125</v>
      </c>
      <c r="F12" s="31" t="s">
        <v>372</v>
      </c>
      <c r="G12" s="48">
        <v>43465</v>
      </c>
      <c r="H12" s="30" t="s">
        <v>35</v>
      </c>
      <c r="I12" s="31" t="s">
        <v>373</v>
      </c>
      <c r="J12" s="31" t="s">
        <v>374</v>
      </c>
      <c r="K12" s="254" t="s">
        <v>375</v>
      </c>
      <c r="L12" s="30" t="s">
        <v>71</v>
      </c>
      <c r="M12" s="34" t="s">
        <v>126</v>
      </c>
      <c r="N12" s="34">
        <v>1</v>
      </c>
      <c r="O12" s="254">
        <v>1</v>
      </c>
      <c r="P12" s="254">
        <v>1</v>
      </c>
      <c r="Q12" s="254">
        <v>1</v>
      </c>
      <c r="R12" s="254">
        <v>1</v>
      </c>
      <c r="S12" s="260"/>
      <c r="T12" s="260"/>
      <c r="U12" s="261"/>
      <c r="V12" s="260"/>
      <c r="W12" s="260"/>
      <c r="X12" s="261"/>
      <c r="Y12" s="260"/>
      <c r="Z12" s="260"/>
      <c r="AA12" s="261"/>
      <c r="AB12" s="260"/>
      <c r="AC12" s="260"/>
      <c r="AD12" s="261"/>
      <c r="AE12" s="179"/>
      <c r="AF12" s="176" t="str">
        <f>IF(AE12=0%,"MÍNIMO",IF(AE12=100%,"SATISFACTORIO"))</f>
        <v>MÍNIMO</v>
      </c>
      <c r="AG12" s="180"/>
      <c r="AH12" s="35"/>
      <c r="AI12" s="177">
        <f>0%</f>
        <v>0</v>
      </c>
      <c r="AJ12" s="178" t="s">
        <v>65</v>
      </c>
      <c r="AK12" s="177">
        <f>100%</f>
        <v>1</v>
      </c>
      <c r="AL12" s="38"/>
      <c r="AM12" s="38"/>
      <c r="AN12" s="38"/>
      <c r="AO12" s="38"/>
      <c r="AP12" s="38"/>
      <c r="AQ12" s="38"/>
      <c r="AR12" s="38"/>
      <c r="AS12" s="38"/>
      <c r="AT12" s="38"/>
      <c r="AU12" s="38"/>
      <c r="AV12" s="38"/>
      <c r="AW12" s="38"/>
      <c r="AX12" s="38"/>
      <c r="AY12" s="38"/>
      <c r="AZ12" s="38"/>
      <c r="BA12" s="38"/>
      <c r="BB12" s="38"/>
      <c r="BC12" s="38"/>
      <c r="BD12" s="38"/>
      <c r="BE12" s="38"/>
    </row>
    <row r="13" spans="1:57" s="36" customFormat="1" ht="70.5" customHeight="1" x14ac:dyDescent="0.2">
      <c r="A13" s="30">
        <v>4</v>
      </c>
      <c r="B13" s="30">
        <v>3</v>
      </c>
      <c r="C13" s="30">
        <v>3.1</v>
      </c>
      <c r="D13" s="30" t="s">
        <v>124</v>
      </c>
      <c r="E13" s="30" t="s">
        <v>125</v>
      </c>
      <c r="F13" s="194" t="s">
        <v>275</v>
      </c>
      <c r="G13" s="48">
        <v>43465</v>
      </c>
      <c r="H13" s="30" t="s">
        <v>35</v>
      </c>
      <c r="I13" s="31" t="s">
        <v>276</v>
      </c>
      <c r="J13" s="31" t="s">
        <v>277</v>
      </c>
      <c r="K13" s="254" t="s">
        <v>278</v>
      </c>
      <c r="L13" s="30" t="s">
        <v>71</v>
      </c>
      <c r="M13" s="34" t="s">
        <v>126</v>
      </c>
      <c r="N13" s="254">
        <v>1</v>
      </c>
      <c r="O13" s="34">
        <v>0.25</v>
      </c>
      <c r="P13" s="34">
        <v>0.25</v>
      </c>
      <c r="Q13" s="34">
        <v>0.25</v>
      </c>
      <c r="R13" s="34">
        <v>0.25</v>
      </c>
      <c r="S13" s="230"/>
      <c r="T13" s="33"/>
      <c r="U13" s="261"/>
      <c r="V13" s="33"/>
      <c r="W13" s="33"/>
      <c r="X13" s="261"/>
      <c r="Y13" s="33"/>
      <c r="Z13" s="33"/>
      <c r="AA13" s="261"/>
      <c r="AB13" s="33"/>
      <c r="AC13" s="33"/>
      <c r="AD13" s="261"/>
      <c r="AE13" s="262"/>
      <c r="AF13" s="37"/>
      <c r="AG13" s="37"/>
      <c r="AI13" s="33"/>
      <c r="AJ13" s="33"/>
      <c r="AK13" s="33"/>
    </row>
    <row r="14" spans="1:57" s="36" customFormat="1" ht="105.75" customHeight="1" x14ac:dyDescent="0.2">
      <c r="A14" s="30">
        <v>5</v>
      </c>
      <c r="B14" s="30">
        <v>3</v>
      </c>
      <c r="C14" s="30" t="s">
        <v>58</v>
      </c>
      <c r="D14" s="30" t="s">
        <v>124</v>
      </c>
      <c r="E14" s="30" t="s">
        <v>125</v>
      </c>
      <c r="F14" s="32" t="s">
        <v>399</v>
      </c>
      <c r="G14" s="48">
        <v>43100</v>
      </c>
      <c r="H14" s="30" t="s">
        <v>35</v>
      </c>
      <c r="I14" s="31" t="s">
        <v>383</v>
      </c>
      <c r="J14" s="31" t="s">
        <v>384</v>
      </c>
      <c r="K14" s="49" t="s">
        <v>400</v>
      </c>
      <c r="L14" s="30" t="s">
        <v>71</v>
      </c>
      <c r="M14" s="34" t="s">
        <v>126</v>
      </c>
      <c r="N14" s="34">
        <v>1</v>
      </c>
      <c r="O14" s="183" t="s">
        <v>385</v>
      </c>
      <c r="P14" s="183" t="s">
        <v>385</v>
      </c>
      <c r="Q14" s="183" t="s">
        <v>94</v>
      </c>
      <c r="R14" s="183">
        <v>1</v>
      </c>
      <c r="S14" s="204"/>
      <c r="T14" s="204"/>
      <c r="U14" s="263"/>
      <c r="V14" s="204"/>
      <c r="W14" s="204"/>
      <c r="X14" s="263"/>
      <c r="Y14" s="204"/>
      <c r="Z14" s="204"/>
      <c r="AA14" s="263"/>
      <c r="AB14" s="204"/>
      <c r="AC14" s="204"/>
      <c r="AD14" s="263"/>
      <c r="AE14" s="264"/>
      <c r="AF14" s="205"/>
      <c r="AG14" s="205"/>
      <c r="AI14" s="204"/>
      <c r="AJ14" s="204"/>
      <c r="AK14" s="204"/>
    </row>
    <row r="15" spans="1:57" s="36" customFormat="1" ht="72.75" customHeight="1" x14ac:dyDescent="0.2">
      <c r="A15" s="30">
        <v>6</v>
      </c>
      <c r="B15" s="30">
        <v>2</v>
      </c>
      <c r="C15" s="30">
        <v>2.2999999999999998</v>
      </c>
      <c r="D15" s="30" t="s">
        <v>376</v>
      </c>
      <c r="E15" s="49" t="s">
        <v>70</v>
      </c>
      <c r="F15" s="32" t="s">
        <v>500</v>
      </c>
      <c r="G15" s="48">
        <v>43465</v>
      </c>
      <c r="H15" s="34" t="s">
        <v>35</v>
      </c>
      <c r="I15" s="32" t="s">
        <v>434</v>
      </c>
      <c r="J15" s="32" t="s">
        <v>435</v>
      </c>
      <c r="K15" s="219" t="s">
        <v>436</v>
      </c>
      <c r="L15" s="30" t="s">
        <v>71</v>
      </c>
      <c r="M15" s="254">
        <v>1.06</v>
      </c>
      <c r="N15" s="265">
        <v>1</v>
      </c>
      <c r="O15" s="254" t="s">
        <v>72</v>
      </c>
      <c r="P15" s="254">
        <v>0.5</v>
      </c>
      <c r="Q15" s="254" t="s">
        <v>72</v>
      </c>
      <c r="R15" s="254">
        <v>0.5</v>
      </c>
      <c r="S15" s="204"/>
      <c r="T15" s="204"/>
      <c r="U15" s="263"/>
      <c r="V15" s="204"/>
      <c r="W15" s="204"/>
      <c r="X15" s="263"/>
      <c r="Y15" s="204"/>
      <c r="Z15" s="204"/>
      <c r="AA15" s="263"/>
      <c r="AB15" s="204"/>
      <c r="AC15" s="204"/>
      <c r="AD15" s="263"/>
      <c r="AE15" s="264"/>
      <c r="AF15" s="205"/>
      <c r="AG15" s="205"/>
      <c r="AI15" s="204"/>
      <c r="AJ15" s="204"/>
      <c r="AK15" s="204"/>
    </row>
    <row r="16" spans="1:57" s="19" customFormat="1" ht="85.5" customHeight="1" x14ac:dyDescent="0.2">
      <c r="A16" s="30">
        <v>7</v>
      </c>
      <c r="B16" s="30">
        <v>2</v>
      </c>
      <c r="C16" s="30">
        <v>2.1</v>
      </c>
      <c r="D16" s="30" t="s">
        <v>376</v>
      </c>
      <c r="E16" s="49" t="s">
        <v>74</v>
      </c>
      <c r="F16" s="31" t="s">
        <v>348</v>
      </c>
      <c r="G16" s="48">
        <v>43281</v>
      </c>
      <c r="H16" s="34" t="s">
        <v>35</v>
      </c>
      <c r="I16" s="32" t="s">
        <v>349</v>
      </c>
      <c r="J16" s="32" t="s">
        <v>350</v>
      </c>
      <c r="K16" s="34" t="s">
        <v>351</v>
      </c>
      <c r="L16" s="30" t="s">
        <v>71</v>
      </c>
      <c r="M16" s="254"/>
      <c r="N16" s="254">
        <v>1</v>
      </c>
      <c r="O16" s="266"/>
      <c r="P16" s="254">
        <v>1</v>
      </c>
      <c r="Q16" s="266"/>
      <c r="R16" s="254"/>
      <c r="W16" s="181"/>
      <c r="Y16" s="267"/>
    </row>
    <row r="17" spans="1:33" s="19" customFormat="1" ht="95.25" customHeight="1" x14ac:dyDescent="0.2">
      <c r="A17" s="30">
        <v>8</v>
      </c>
      <c r="B17" s="30">
        <v>2</v>
      </c>
      <c r="C17" s="30">
        <v>2.1</v>
      </c>
      <c r="D17" s="30" t="s">
        <v>376</v>
      </c>
      <c r="E17" s="49" t="s">
        <v>70</v>
      </c>
      <c r="F17" s="31" t="s">
        <v>352</v>
      </c>
      <c r="G17" s="48">
        <v>43281</v>
      </c>
      <c r="H17" s="34" t="s">
        <v>35</v>
      </c>
      <c r="I17" s="32" t="s">
        <v>453</v>
      </c>
      <c r="J17" s="32" t="s">
        <v>452</v>
      </c>
      <c r="K17" s="34" t="s">
        <v>353</v>
      </c>
      <c r="L17" s="30" t="s">
        <v>71</v>
      </c>
      <c r="M17" s="254"/>
      <c r="N17" s="254">
        <v>1</v>
      </c>
      <c r="O17" s="266"/>
      <c r="P17" s="254">
        <v>1</v>
      </c>
      <c r="Q17" s="266"/>
      <c r="R17" s="254"/>
      <c r="S17" s="23"/>
      <c r="T17" s="23"/>
      <c r="U17" s="23"/>
      <c r="V17" s="23"/>
      <c r="W17" s="23"/>
      <c r="X17" s="23"/>
      <c r="Y17" s="267"/>
      <c r="Z17" s="23"/>
      <c r="AA17" s="23"/>
      <c r="AB17" s="23"/>
      <c r="AC17" s="23"/>
      <c r="AD17" s="23"/>
      <c r="AE17" s="23"/>
      <c r="AF17" s="22"/>
      <c r="AG17" s="22"/>
    </row>
    <row r="18" spans="1:33" s="19" customFormat="1" ht="141" customHeight="1" x14ac:dyDescent="0.2">
      <c r="A18" s="30">
        <v>9</v>
      </c>
      <c r="B18" s="30">
        <v>2</v>
      </c>
      <c r="C18" s="30">
        <v>2.2000000000000002</v>
      </c>
      <c r="D18" s="30" t="s">
        <v>376</v>
      </c>
      <c r="E18" s="49" t="s">
        <v>70</v>
      </c>
      <c r="F18" s="32" t="s">
        <v>501</v>
      </c>
      <c r="G18" s="48">
        <v>43465</v>
      </c>
      <c r="H18" s="34" t="s">
        <v>35</v>
      </c>
      <c r="I18" s="32" t="s">
        <v>76</v>
      </c>
      <c r="J18" s="32" t="s">
        <v>77</v>
      </c>
      <c r="K18" s="219" t="s">
        <v>78</v>
      </c>
      <c r="L18" s="30" t="s">
        <v>71</v>
      </c>
      <c r="M18" s="254">
        <v>1.2</v>
      </c>
      <c r="N18" s="265">
        <v>1</v>
      </c>
      <c r="O18" s="266" t="s">
        <v>72</v>
      </c>
      <c r="P18" s="254">
        <v>0.5</v>
      </c>
      <c r="Q18" s="266" t="s">
        <v>72</v>
      </c>
      <c r="R18" s="254">
        <v>0.5</v>
      </c>
      <c r="S18" s="23"/>
      <c r="T18" s="23"/>
      <c r="U18" s="23"/>
      <c r="V18" s="23"/>
      <c r="W18" s="23"/>
      <c r="X18" s="23"/>
      <c r="Y18" s="267"/>
      <c r="Z18" s="23"/>
      <c r="AA18" s="23"/>
      <c r="AB18" s="23"/>
      <c r="AC18" s="23"/>
      <c r="AD18" s="23"/>
      <c r="AE18" s="23"/>
      <c r="AF18" s="22"/>
      <c r="AG18" s="22"/>
    </row>
    <row r="19" spans="1:33" s="19" customFormat="1" ht="117" customHeight="1" x14ac:dyDescent="0.2">
      <c r="A19" s="30">
        <v>10</v>
      </c>
      <c r="B19" s="30">
        <v>2</v>
      </c>
      <c r="C19" s="30">
        <v>2.4</v>
      </c>
      <c r="D19" s="30" t="s">
        <v>376</v>
      </c>
      <c r="E19" s="49" t="s">
        <v>70</v>
      </c>
      <c r="F19" s="32" t="s">
        <v>437</v>
      </c>
      <c r="G19" s="48">
        <v>43465</v>
      </c>
      <c r="H19" s="34" t="s">
        <v>35</v>
      </c>
      <c r="I19" s="32" t="s">
        <v>80</v>
      </c>
      <c r="J19" s="32" t="s">
        <v>81</v>
      </c>
      <c r="K19" s="219" t="s">
        <v>438</v>
      </c>
      <c r="L19" s="30" t="s">
        <v>71</v>
      </c>
      <c r="M19" s="254">
        <v>1</v>
      </c>
      <c r="N19" s="265">
        <v>1</v>
      </c>
      <c r="O19" s="266" t="s">
        <v>72</v>
      </c>
      <c r="P19" s="254">
        <v>0.5</v>
      </c>
      <c r="Q19" s="266" t="s">
        <v>72</v>
      </c>
      <c r="R19" s="254">
        <v>0.5</v>
      </c>
      <c r="S19" s="23"/>
      <c r="T19" s="23"/>
      <c r="U19" s="23"/>
      <c r="V19" s="23"/>
      <c r="W19" s="23"/>
      <c r="X19" s="23"/>
      <c r="Y19" s="267"/>
      <c r="Z19" s="23"/>
      <c r="AA19" s="23"/>
      <c r="AB19" s="23"/>
      <c r="AC19" s="23"/>
      <c r="AD19" s="23"/>
      <c r="AE19" s="23"/>
      <c r="AF19" s="22"/>
      <c r="AG19" s="22"/>
    </row>
    <row r="20" spans="1:33" s="19" customFormat="1" ht="78.75" customHeight="1" x14ac:dyDescent="0.2">
      <c r="A20" s="30">
        <v>11</v>
      </c>
      <c r="B20" s="30">
        <v>2</v>
      </c>
      <c r="C20" s="30">
        <v>2.1</v>
      </c>
      <c r="D20" s="30" t="s">
        <v>376</v>
      </c>
      <c r="E20" s="49" t="s">
        <v>74</v>
      </c>
      <c r="F20" s="31" t="s">
        <v>82</v>
      </c>
      <c r="G20" s="48">
        <v>43465</v>
      </c>
      <c r="H20" s="34" t="s">
        <v>35</v>
      </c>
      <c r="I20" s="195" t="s">
        <v>279</v>
      </c>
      <c r="J20" s="32" t="s">
        <v>280</v>
      </c>
      <c r="K20" s="34" t="s">
        <v>83</v>
      </c>
      <c r="L20" s="30" t="s">
        <v>71</v>
      </c>
      <c r="M20" s="196" t="s">
        <v>72</v>
      </c>
      <c r="N20" s="196">
        <v>1</v>
      </c>
      <c r="O20" s="265">
        <v>0.33300000000000002</v>
      </c>
      <c r="P20" s="265">
        <v>0.33300000000000002</v>
      </c>
      <c r="Q20" s="265">
        <v>0.34</v>
      </c>
      <c r="R20" s="30" t="s">
        <v>72</v>
      </c>
      <c r="S20" s="23"/>
      <c r="T20" s="23"/>
      <c r="U20" s="23"/>
      <c r="V20" s="23"/>
      <c r="W20" s="23"/>
      <c r="X20" s="23"/>
      <c r="Y20" s="23"/>
      <c r="Z20" s="23"/>
      <c r="AA20" s="23"/>
      <c r="AB20" s="23"/>
      <c r="AC20" s="23"/>
      <c r="AD20" s="23"/>
      <c r="AE20" s="23"/>
      <c r="AF20" s="22"/>
      <c r="AG20" s="22"/>
    </row>
    <row r="21" spans="1:33" s="19" customFormat="1" ht="125.25" customHeight="1" x14ac:dyDescent="0.2">
      <c r="A21" s="30">
        <v>12</v>
      </c>
      <c r="B21" s="30">
        <v>2</v>
      </c>
      <c r="C21" s="30">
        <v>2.1</v>
      </c>
      <c r="D21" s="30" t="s">
        <v>376</v>
      </c>
      <c r="E21" s="49" t="s">
        <v>74</v>
      </c>
      <c r="F21" s="31" t="s">
        <v>84</v>
      </c>
      <c r="G21" s="48">
        <v>43465</v>
      </c>
      <c r="H21" s="34" t="s">
        <v>35</v>
      </c>
      <c r="I21" s="32" t="s">
        <v>281</v>
      </c>
      <c r="J21" s="31" t="s">
        <v>282</v>
      </c>
      <c r="K21" s="34" t="s">
        <v>85</v>
      </c>
      <c r="L21" s="30" t="s">
        <v>71</v>
      </c>
      <c r="M21" s="196" t="s">
        <v>72</v>
      </c>
      <c r="N21" s="196">
        <v>1</v>
      </c>
      <c r="O21" s="265">
        <v>0.33300000000000002</v>
      </c>
      <c r="P21" s="265">
        <v>0.33300000000000002</v>
      </c>
      <c r="Q21" s="265">
        <v>0.34</v>
      </c>
      <c r="R21" s="30" t="s">
        <v>72</v>
      </c>
      <c r="S21" s="23"/>
      <c r="T21" s="23"/>
      <c r="U21" s="23"/>
      <c r="V21" s="23"/>
      <c r="W21" s="23"/>
      <c r="X21" s="23"/>
      <c r="Y21" s="23"/>
      <c r="Z21" s="23"/>
      <c r="AA21" s="23"/>
      <c r="AB21" s="23"/>
      <c r="AC21" s="23"/>
      <c r="AD21" s="23"/>
      <c r="AE21" s="23"/>
      <c r="AF21" s="22"/>
      <c r="AG21" s="22"/>
    </row>
    <row r="22" spans="1:33" s="19" customFormat="1" ht="102.75" customHeight="1" x14ac:dyDescent="0.2">
      <c r="A22" s="30">
        <v>13</v>
      </c>
      <c r="B22" s="49">
        <v>2</v>
      </c>
      <c r="C22" s="49">
        <v>2.2999999999999998</v>
      </c>
      <c r="D22" s="30" t="s">
        <v>376</v>
      </c>
      <c r="E22" s="49" t="s">
        <v>86</v>
      </c>
      <c r="F22" s="31" t="s">
        <v>87</v>
      </c>
      <c r="G22" s="48">
        <v>43465</v>
      </c>
      <c r="H22" s="30" t="s">
        <v>88</v>
      </c>
      <c r="I22" s="31" t="s">
        <v>283</v>
      </c>
      <c r="J22" s="31" t="s">
        <v>89</v>
      </c>
      <c r="K22" s="183" t="s">
        <v>90</v>
      </c>
      <c r="L22" s="30" t="s">
        <v>71</v>
      </c>
      <c r="M22" s="183">
        <v>1</v>
      </c>
      <c r="N22" s="34" t="s">
        <v>284</v>
      </c>
      <c r="O22" s="183">
        <v>0.17</v>
      </c>
      <c r="P22" s="183">
        <v>0.33</v>
      </c>
      <c r="Q22" s="183">
        <v>0.17</v>
      </c>
      <c r="R22" s="183">
        <v>0.33</v>
      </c>
      <c r="S22" s="23"/>
      <c r="T22" s="23"/>
      <c r="U22" s="23"/>
      <c r="V22" s="23"/>
      <c r="W22" s="23"/>
      <c r="X22" s="23"/>
      <c r="Y22" s="23"/>
      <c r="Z22" s="23"/>
      <c r="AA22" s="23"/>
      <c r="AB22" s="23"/>
      <c r="AC22" s="23"/>
      <c r="AD22" s="23"/>
      <c r="AE22" s="23"/>
      <c r="AF22" s="22"/>
      <c r="AG22" s="22"/>
    </row>
    <row r="23" spans="1:33" s="19" customFormat="1" ht="76.5" x14ac:dyDescent="0.2">
      <c r="A23" s="30">
        <v>14</v>
      </c>
      <c r="B23" s="49">
        <v>2</v>
      </c>
      <c r="C23" s="49">
        <v>2.2999999999999998</v>
      </c>
      <c r="D23" s="30" t="s">
        <v>376</v>
      </c>
      <c r="E23" s="49" t="s">
        <v>86</v>
      </c>
      <c r="F23" s="31" t="s">
        <v>92</v>
      </c>
      <c r="G23" s="48">
        <v>43465</v>
      </c>
      <c r="H23" s="34" t="s">
        <v>36</v>
      </c>
      <c r="I23" s="31" t="s">
        <v>285</v>
      </c>
      <c r="J23" s="31" t="s">
        <v>286</v>
      </c>
      <c r="K23" s="49" t="s">
        <v>93</v>
      </c>
      <c r="L23" s="197" t="s">
        <v>71</v>
      </c>
      <c r="M23" s="183">
        <v>1.25</v>
      </c>
      <c r="N23" s="186">
        <v>1</v>
      </c>
      <c r="O23" s="231"/>
      <c r="P23" s="231"/>
      <c r="Q23" s="231"/>
      <c r="R23" s="186"/>
      <c r="S23" s="23"/>
      <c r="T23" s="23"/>
      <c r="U23" s="23"/>
      <c r="V23" s="23"/>
      <c r="W23" s="23"/>
      <c r="X23" s="23"/>
      <c r="Y23" s="23"/>
      <c r="Z23" s="23"/>
      <c r="AA23" s="23"/>
      <c r="AB23" s="23"/>
      <c r="AC23" s="23"/>
      <c r="AD23" s="23"/>
      <c r="AE23" s="23"/>
      <c r="AF23" s="22"/>
      <c r="AG23" s="22"/>
    </row>
    <row r="24" spans="1:33" s="19" customFormat="1" ht="91.5" customHeight="1" x14ac:dyDescent="0.2">
      <c r="A24" s="30">
        <v>15</v>
      </c>
      <c r="B24" s="49">
        <v>2</v>
      </c>
      <c r="C24" s="49">
        <v>2.2999999999999998</v>
      </c>
      <c r="D24" s="30" t="s">
        <v>376</v>
      </c>
      <c r="E24" s="49" t="s">
        <v>86</v>
      </c>
      <c r="F24" s="31" t="s">
        <v>354</v>
      </c>
      <c r="G24" s="48">
        <v>43281</v>
      </c>
      <c r="H24" s="34" t="s">
        <v>35</v>
      </c>
      <c r="I24" s="32" t="s">
        <v>355</v>
      </c>
      <c r="J24" s="32" t="s">
        <v>356</v>
      </c>
      <c r="K24" s="34" t="s">
        <v>357</v>
      </c>
      <c r="L24" s="30" t="s">
        <v>71</v>
      </c>
      <c r="M24" s="254"/>
      <c r="N24" s="254">
        <v>1</v>
      </c>
      <c r="O24" s="266"/>
      <c r="P24" s="254">
        <v>1</v>
      </c>
      <c r="Q24" s="231"/>
      <c r="R24" s="186"/>
      <c r="S24" s="23"/>
      <c r="T24" s="23"/>
      <c r="U24" s="23"/>
      <c r="V24" s="23"/>
      <c r="W24" s="23"/>
      <c r="X24" s="23"/>
      <c r="Y24" s="23"/>
      <c r="Z24" s="23"/>
      <c r="AA24" s="23"/>
      <c r="AB24" s="23"/>
      <c r="AC24" s="23"/>
      <c r="AD24" s="23"/>
      <c r="AE24" s="23"/>
      <c r="AF24" s="22"/>
      <c r="AG24" s="22"/>
    </row>
    <row r="25" spans="1:33" s="19" customFormat="1" ht="132" customHeight="1" x14ac:dyDescent="0.2">
      <c r="A25" s="30">
        <v>16</v>
      </c>
      <c r="B25" s="30">
        <v>2</v>
      </c>
      <c r="C25" s="30">
        <v>2.4</v>
      </c>
      <c r="D25" s="30" t="s">
        <v>376</v>
      </c>
      <c r="E25" s="49" t="s">
        <v>86</v>
      </c>
      <c r="F25" s="32" t="s">
        <v>287</v>
      </c>
      <c r="G25" s="48">
        <v>43465</v>
      </c>
      <c r="H25" s="30" t="s">
        <v>35</v>
      </c>
      <c r="I25" s="40" t="s">
        <v>288</v>
      </c>
      <c r="J25" s="40" t="s">
        <v>95</v>
      </c>
      <c r="K25" s="232" t="s">
        <v>289</v>
      </c>
      <c r="L25" s="197" t="s">
        <v>71</v>
      </c>
      <c r="M25" s="231"/>
      <c r="N25" s="186">
        <v>1</v>
      </c>
      <c r="O25" s="231"/>
      <c r="P25" s="231"/>
      <c r="Q25" s="231"/>
      <c r="R25" s="231"/>
      <c r="S25" s="23"/>
      <c r="T25" s="23"/>
      <c r="U25" s="23"/>
      <c r="V25" s="23"/>
      <c r="W25" s="23"/>
      <c r="X25" s="23"/>
      <c r="Y25" s="23"/>
      <c r="Z25" s="23"/>
      <c r="AA25" s="23"/>
      <c r="AB25" s="23"/>
      <c r="AC25" s="23"/>
      <c r="AD25" s="23"/>
      <c r="AE25" s="23"/>
      <c r="AF25" s="22"/>
      <c r="AG25" s="22"/>
    </row>
    <row r="26" spans="1:33" s="210" customFormat="1" ht="104.25" customHeight="1" x14ac:dyDescent="0.2">
      <c r="A26" s="30">
        <v>17</v>
      </c>
      <c r="B26" s="30">
        <v>1</v>
      </c>
      <c r="C26" s="30">
        <v>1.4</v>
      </c>
      <c r="D26" s="30" t="s">
        <v>290</v>
      </c>
      <c r="E26" s="30" t="s">
        <v>291</v>
      </c>
      <c r="F26" s="32" t="s">
        <v>397</v>
      </c>
      <c r="G26" s="198">
        <v>43464</v>
      </c>
      <c r="H26" s="198" t="s">
        <v>35</v>
      </c>
      <c r="I26" s="32" t="s">
        <v>292</v>
      </c>
      <c r="J26" s="32" t="s">
        <v>293</v>
      </c>
      <c r="K26" s="49" t="s">
        <v>381</v>
      </c>
      <c r="L26" s="197" t="s">
        <v>71</v>
      </c>
      <c r="M26" s="254">
        <v>1</v>
      </c>
      <c r="N26" s="254">
        <v>1</v>
      </c>
      <c r="O26" s="254"/>
      <c r="P26" s="254"/>
      <c r="Q26" s="254"/>
      <c r="R26" s="254">
        <v>1</v>
      </c>
      <c r="S26" s="208"/>
      <c r="T26" s="208"/>
      <c r="U26" s="208"/>
      <c r="V26" s="208"/>
      <c r="W26" s="268"/>
      <c r="X26" s="208"/>
      <c r="Y26" s="208"/>
      <c r="Z26" s="208"/>
      <c r="AA26" s="208"/>
      <c r="AB26" s="208"/>
      <c r="AC26" s="208"/>
      <c r="AD26" s="208"/>
      <c r="AE26" s="208"/>
      <c r="AF26" s="209"/>
      <c r="AG26" s="209"/>
    </row>
    <row r="27" spans="1:33" s="19" customFormat="1" ht="84" customHeight="1" x14ac:dyDescent="0.2">
      <c r="A27" s="30">
        <v>18</v>
      </c>
      <c r="B27" s="30">
        <v>1</v>
      </c>
      <c r="C27" s="30">
        <v>1.4</v>
      </c>
      <c r="D27" s="30" t="s">
        <v>290</v>
      </c>
      <c r="E27" s="30" t="s">
        <v>377</v>
      </c>
      <c r="F27" s="32" t="s">
        <v>363</v>
      </c>
      <c r="G27" s="198">
        <v>43373</v>
      </c>
      <c r="H27" s="49" t="s">
        <v>35</v>
      </c>
      <c r="I27" s="32" t="s">
        <v>378</v>
      </c>
      <c r="J27" s="32" t="s">
        <v>379</v>
      </c>
      <c r="K27" s="49" t="s">
        <v>294</v>
      </c>
      <c r="L27" s="197" t="s">
        <v>71</v>
      </c>
      <c r="M27" s="254">
        <v>1</v>
      </c>
      <c r="N27" s="254">
        <v>1</v>
      </c>
      <c r="O27" s="254"/>
      <c r="P27" s="254"/>
      <c r="Q27" s="254">
        <v>1</v>
      </c>
      <c r="R27" s="254"/>
      <c r="S27" s="23"/>
      <c r="T27" s="23"/>
      <c r="U27" s="23"/>
      <c r="V27" s="23"/>
      <c r="W27" s="269"/>
      <c r="X27" s="23"/>
      <c r="Y27" s="23"/>
      <c r="Z27" s="23"/>
      <c r="AA27" s="23"/>
      <c r="AB27" s="23"/>
      <c r="AC27" s="23"/>
      <c r="AD27" s="23"/>
      <c r="AE27" s="23"/>
      <c r="AF27" s="22"/>
      <c r="AG27" s="22"/>
    </row>
    <row r="28" spans="1:33" s="19" customFormat="1" ht="89.25" customHeight="1" x14ac:dyDescent="0.2">
      <c r="A28" s="30">
        <v>19</v>
      </c>
      <c r="B28" s="30">
        <v>1</v>
      </c>
      <c r="C28" s="30">
        <v>1.3</v>
      </c>
      <c r="D28" s="30" t="s">
        <v>290</v>
      </c>
      <c r="E28" s="30" t="s">
        <v>295</v>
      </c>
      <c r="F28" s="32" t="s">
        <v>398</v>
      </c>
      <c r="G28" s="198">
        <v>43419</v>
      </c>
      <c r="H28" s="49" t="s">
        <v>35</v>
      </c>
      <c r="I28" s="32" t="s">
        <v>296</v>
      </c>
      <c r="J28" s="32" t="s">
        <v>297</v>
      </c>
      <c r="K28" s="49" t="s">
        <v>380</v>
      </c>
      <c r="L28" s="197" t="s">
        <v>71</v>
      </c>
      <c r="M28" s="254">
        <v>1</v>
      </c>
      <c r="N28" s="254">
        <v>1</v>
      </c>
      <c r="O28" s="266"/>
      <c r="P28" s="266"/>
      <c r="Q28" s="266"/>
      <c r="R28" s="254">
        <v>1</v>
      </c>
      <c r="S28" s="23"/>
      <c r="T28" s="23"/>
      <c r="U28" s="23"/>
      <c r="V28" s="23"/>
      <c r="W28" s="23"/>
      <c r="X28" s="23"/>
      <c r="Y28" s="23"/>
      <c r="Z28" s="23"/>
      <c r="AA28" s="23"/>
      <c r="AB28" s="23"/>
      <c r="AC28" s="23"/>
      <c r="AD28" s="23"/>
      <c r="AE28" s="23"/>
      <c r="AF28" s="22"/>
      <c r="AG28" s="22"/>
    </row>
    <row r="29" spans="1:33" s="19" customFormat="1" ht="85.5" customHeight="1" x14ac:dyDescent="0.2">
      <c r="A29" s="30">
        <v>20</v>
      </c>
      <c r="B29" s="30">
        <v>1</v>
      </c>
      <c r="C29" s="30">
        <v>1.4</v>
      </c>
      <c r="D29" s="30" t="s">
        <v>290</v>
      </c>
      <c r="E29" s="30" t="s">
        <v>291</v>
      </c>
      <c r="F29" s="32" t="s">
        <v>120</v>
      </c>
      <c r="G29" s="198">
        <v>43463</v>
      </c>
      <c r="H29" s="49" t="s">
        <v>35</v>
      </c>
      <c r="I29" s="32" t="s">
        <v>121</v>
      </c>
      <c r="J29" s="32" t="s">
        <v>122</v>
      </c>
      <c r="K29" s="49" t="s">
        <v>123</v>
      </c>
      <c r="L29" s="197" t="s">
        <v>71</v>
      </c>
      <c r="M29" s="254">
        <v>1</v>
      </c>
      <c r="N29" s="254">
        <v>1</v>
      </c>
      <c r="O29" s="266"/>
      <c r="P29" s="266"/>
      <c r="Q29" s="266"/>
      <c r="R29" s="254">
        <v>1</v>
      </c>
      <c r="S29" s="23"/>
      <c r="T29" s="23"/>
      <c r="U29" s="23"/>
      <c r="V29" s="23"/>
      <c r="W29" s="23"/>
      <c r="X29" s="23"/>
      <c r="Y29" s="23"/>
      <c r="Z29" s="23"/>
      <c r="AA29" s="23"/>
      <c r="AB29" s="23"/>
      <c r="AC29" s="23"/>
      <c r="AD29" s="23"/>
      <c r="AE29" s="23"/>
      <c r="AF29" s="22"/>
      <c r="AG29" s="22"/>
    </row>
    <row r="30" spans="1:33" s="19" customFormat="1" ht="99" customHeight="1" x14ac:dyDescent="0.2">
      <c r="A30" s="30">
        <v>21</v>
      </c>
      <c r="B30" s="30">
        <v>1</v>
      </c>
      <c r="C30" s="30">
        <v>1.1000000000000001</v>
      </c>
      <c r="D30" s="30" t="s">
        <v>298</v>
      </c>
      <c r="E30" s="30" t="s">
        <v>128</v>
      </c>
      <c r="F30" s="32" t="s">
        <v>129</v>
      </c>
      <c r="G30" s="182">
        <v>43465</v>
      </c>
      <c r="H30" s="183" t="s">
        <v>35</v>
      </c>
      <c r="I30" s="184" t="s">
        <v>130</v>
      </c>
      <c r="J30" s="185" t="s">
        <v>131</v>
      </c>
      <c r="K30" s="183" t="s">
        <v>299</v>
      </c>
      <c r="L30" s="30" t="s">
        <v>71</v>
      </c>
      <c r="M30" s="183">
        <v>0.88</v>
      </c>
      <c r="N30" s="183">
        <v>1</v>
      </c>
      <c r="O30" s="183">
        <v>0</v>
      </c>
      <c r="P30" s="183">
        <v>0.1</v>
      </c>
      <c r="Q30" s="183">
        <v>0.5</v>
      </c>
      <c r="R30" s="183">
        <v>0.4</v>
      </c>
      <c r="S30" s="23"/>
      <c r="T30" s="23"/>
      <c r="U30" s="23"/>
      <c r="V30" s="23"/>
      <c r="W30" s="23"/>
      <c r="X30" s="23"/>
      <c r="Y30" s="23"/>
      <c r="Z30" s="23"/>
      <c r="AA30" s="23"/>
      <c r="AB30" s="23"/>
      <c r="AC30" s="23"/>
      <c r="AD30" s="23"/>
      <c r="AE30" s="23"/>
      <c r="AF30" s="22"/>
      <c r="AG30" s="22"/>
    </row>
    <row r="31" spans="1:33" s="19" customFormat="1" ht="105" customHeight="1" x14ac:dyDescent="0.2">
      <c r="A31" s="30">
        <v>22</v>
      </c>
      <c r="B31" s="30">
        <v>1</v>
      </c>
      <c r="C31" s="30">
        <v>1.1000000000000001</v>
      </c>
      <c r="D31" s="30" t="s">
        <v>298</v>
      </c>
      <c r="E31" s="30" t="s">
        <v>396</v>
      </c>
      <c r="F31" s="32" t="s">
        <v>300</v>
      </c>
      <c r="G31" s="206">
        <v>43465</v>
      </c>
      <c r="H31" s="207" t="s">
        <v>35</v>
      </c>
      <c r="I31" s="34" t="s">
        <v>301</v>
      </c>
      <c r="J31" s="207" t="s">
        <v>302</v>
      </c>
      <c r="K31" s="207" t="s">
        <v>132</v>
      </c>
      <c r="L31" s="30" t="s">
        <v>71</v>
      </c>
      <c r="M31" s="183">
        <v>0.7</v>
      </c>
      <c r="N31" s="183">
        <v>1</v>
      </c>
      <c r="O31" s="186"/>
      <c r="P31" s="186">
        <v>0.5</v>
      </c>
      <c r="Q31" s="186"/>
      <c r="R31" s="186">
        <v>0.5</v>
      </c>
      <c r="S31" s="23"/>
      <c r="T31" s="23"/>
      <c r="U31" s="23"/>
      <c r="V31" s="23"/>
      <c r="W31" s="23"/>
      <c r="X31" s="23"/>
      <c r="Y31" s="23"/>
      <c r="Z31" s="23"/>
      <c r="AA31" s="23"/>
      <c r="AB31" s="23"/>
      <c r="AC31" s="23"/>
      <c r="AD31" s="23"/>
      <c r="AE31" s="23"/>
      <c r="AF31" s="22"/>
      <c r="AG31" s="22"/>
    </row>
    <row r="32" spans="1:33" s="19" customFormat="1" ht="112.5" customHeight="1" x14ac:dyDescent="0.2">
      <c r="A32" s="30">
        <v>23</v>
      </c>
      <c r="B32" s="30">
        <v>1</v>
      </c>
      <c r="C32" s="30">
        <v>1.1000000000000001</v>
      </c>
      <c r="D32" s="30" t="s">
        <v>298</v>
      </c>
      <c r="E32" s="30" t="s">
        <v>128</v>
      </c>
      <c r="F32" s="32" t="s">
        <v>439</v>
      </c>
      <c r="G32" s="206">
        <v>43465</v>
      </c>
      <c r="H32" s="207" t="s">
        <v>35</v>
      </c>
      <c r="I32" s="34" t="s">
        <v>303</v>
      </c>
      <c r="J32" s="207" t="s">
        <v>304</v>
      </c>
      <c r="K32" s="207" t="s">
        <v>133</v>
      </c>
      <c r="L32" s="30" t="s">
        <v>71</v>
      </c>
      <c r="M32" s="183">
        <v>1</v>
      </c>
      <c r="N32" s="183">
        <v>1</v>
      </c>
      <c r="O32" s="186">
        <v>1</v>
      </c>
      <c r="P32" s="186">
        <v>1</v>
      </c>
      <c r="Q32" s="186">
        <v>1</v>
      </c>
      <c r="R32" s="186">
        <v>1</v>
      </c>
      <c r="S32" s="23"/>
      <c r="T32" s="23"/>
      <c r="U32" s="23"/>
      <c r="V32" s="23"/>
      <c r="W32" s="23"/>
      <c r="X32" s="23"/>
      <c r="Y32" s="23"/>
      <c r="Z32" s="23"/>
      <c r="AA32" s="23"/>
      <c r="AB32" s="23"/>
      <c r="AC32" s="23"/>
      <c r="AD32" s="23"/>
      <c r="AE32" s="23"/>
    </row>
    <row r="33" spans="1:31" s="19" customFormat="1" ht="107.25" customHeight="1" x14ac:dyDescent="0.2">
      <c r="A33" s="30">
        <v>24</v>
      </c>
      <c r="B33" s="30">
        <v>1</v>
      </c>
      <c r="C33" s="30">
        <v>1.1000000000000001</v>
      </c>
      <c r="D33" s="30" t="s">
        <v>298</v>
      </c>
      <c r="E33" s="30" t="s">
        <v>135</v>
      </c>
      <c r="F33" s="32" t="s">
        <v>136</v>
      </c>
      <c r="G33" s="206">
        <v>43465</v>
      </c>
      <c r="H33" s="207" t="s">
        <v>35</v>
      </c>
      <c r="I33" s="34" t="s">
        <v>137</v>
      </c>
      <c r="J33" s="207" t="s">
        <v>387</v>
      </c>
      <c r="K33" s="207" t="s">
        <v>388</v>
      </c>
      <c r="L33" s="30" t="s">
        <v>71</v>
      </c>
      <c r="M33" s="183"/>
      <c r="N33" s="183">
        <v>0.8</v>
      </c>
      <c r="O33" s="186">
        <v>0.8</v>
      </c>
      <c r="P33" s="186">
        <v>0.8</v>
      </c>
      <c r="Q33" s="186">
        <v>0.8</v>
      </c>
      <c r="R33" s="186">
        <v>0.8</v>
      </c>
      <c r="S33" s="23"/>
      <c r="T33" s="23"/>
      <c r="U33" s="23"/>
      <c r="V33" s="23"/>
      <c r="W33" s="23"/>
      <c r="X33" s="23"/>
      <c r="Y33" s="23"/>
      <c r="Z33" s="23"/>
      <c r="AA33" s="23"/>
      <c r="AB33" s="23"/>
      <c r="AC33" s="23"/>
      <c r="AD33" s="23"/>
      <c r="AE33" s="23"/>
    </row>
    <row r="34" spans="1:31" s="19" customFormat="1" ht="85.5" customHeight="1" x14ac:dyDescent="0.2">
      <c r="A34" s="30">
        <v>25</v>
      </c>
      <c r="B34" s="30">
        <v>1</v>
      </c>
      <c r="C34" s="30">
        <v>1.1000000000000001</v>
      </c>
      <c r="D34" s="30" t="s">
        <v>298</v>
      </c>
      <c r="E34" s="30" t="s">
        <v>138</v>
      </c>
      <c r="F34" s="32" t="s">
        <v>139</v>
      </c>
      <c r="G34" s="206">
        <v>43465</v>
      </c>
      <c r="H34" s="207" t="s">
        <v>37</v>
      </c>
      <c r="I34" s="34" t="s">
        <v>140</v>
      </c>
      <c r="J34" s="207" t="s">
        <v>141</v>
      </c>
      <c r="K34" s="34" t="s">
        <v>389</v>
      </c>
      <c r="L34" s="30" t="s">
        <v>142</v>
      </c>
      <c r="M34" s="270">
        <v>124</v>
      </c>
      <c r="N34" s="271">
        <v>180</v>
      </c>
      <c r="O34" s="272">
        <v>180</v>
      </c>
      <c r="P34" s="272">
        <v>180</v>
      </c>
      <c r="Q34" s="272">
        <v>180</v>
      </c>
      <c r="R34" s="272">
        <v>180</v>
      </c>
      <c r="S34" s="23"/>
      <c r="T34" s="23"/>
      <c r="U34" s="23"/>
      <c r="V34" s="23"/>
      <c r="W34" s="23"/>
      <c r="X34" s="23"/>
      <c r="Y34" s="23"/>
      <c r="Z34" s="23"/>
      <c r="AA34" s="23"/>
      <c r="AB34" s="23"/>
      <c r="AC34" s="23"/>
      <c r="AD34" s="23"/>
      <c r="AE34" s="23"/>
    </row>
    <row r="35" spans="1:31" s="19" customFormat="1" ht="114.75" customHeight="1" x14ac:dyDescent="0.2">
      <c r="A35" s="30">
        <v>26</v>
      </c>
      <c r="B35" s="30">
        <v>1</v>
      </c>
      <c r="C35" s="30" t="s">
        <v>143</v>
      </c>
      <c r="D35" s="30" t="s">
        <v>298</v>
      </c>
      <c r="E35" s="30" t="s">
        <v>125</v>
      </c>
      <c r="F35" s="233" t="s">
        <v>305</v>
      </c>
      <c r="G35" s="206">
        <v>43465</v>
      </c>
      <c r="H35" s="207" t="s">
        <v>37</v>
      </c>
      <c r="I35" s="34" t="s">
        <v>390</v>
      </c>
      <c r="J35" s="34" t="s">
        <v>306</v>
      </c>
      <c r="K35" s="49" t="s">
        <v>391</v>
      </c>
      <c r="L35" s="30" t="s">
        <v>98</v>
      </c>
      <c r="M35" s="183"/>
      <c r="N35" s="271">
        <v>3</v>
      </c>
      <c r="O35" s="272"/>
      <c r="P35" s="272">
        <v>3</v>
      </c>
      <c r="Q35" s="272"/>
      <c r="R35" s="272">
        <v>3</v>
      </c>
      <c r="S35" s="23"/>
      <c r="T35" s="23"/>
      <c r="U35" s="23"/>
      <c r="V35" s="23"/>
      <c r="W35" s="23"/>
      <c r="X35" s="23"/>
      <c r="Y35" s="23"/>
      <c r="Z35" s="23"/>
      <c r="AA35" s="23"/>
      <c r="AB35" s="23"/>
      <c r="AC35" s="23"/>
      <c r="AD35" s="23"/>
      <c r="AE35" s="23"/>
    </row>
    <row r="36" spans="1:31" s="19" customFormat="1" ht="77.25" customHeight="1" x14ac:dyDescent="0.2">
      <c r="A36" s="30">
        <v>27</v>
      </c>
      <c r="B36" s="220">
        <v>1</v>
      </c>
      <c r="C36" s="30">
        <v>1.1000000000000001</v>
      </c>
      <c r="D36" s="30" t="s">
        <v>298</v>
      </c>
      <c r="E36" s="220" t="s">
        <v>134</v>
      </c>
      <c r="F36" s="32" t="s">
        <v>392</v>
      </c>
      <c r="G36" s="206">
        <v>43465</v>
      </c>
      <c r="H36" s="221" t="s">
        <v>35</v>
      </c>
      <c r="I36" s="222" t="s">
        <v>393</v>
      </c>
      <c r="J36" s="184" t="s">
        <v>394</v>
      </c>
      <c r="K36" s="34" t="s">
        <v>395</v>
      </c>
      <c r="L36" s="30" t="s">
        <v>71</v>
      </c>
      <c r="M36" s="223"/>
      <c r="N36" s="183">
        <v>1</v>
      </c>
      <c r="O36" s="224"/>
      <c r="P36" s="224"/>
      <c r="Q36" s="186"/>
      <c r="R36" s="224">
        <v>1</v>
      </c>
      <c r="S36" s="23"/>
      <c r="T36" s="23"/>
      <c r="U36" s="23"/>
      <c r="V36" s="23"/>
      <c r="W36" s="23"/>
      <c r="X36" s="23"/>
      <c r="Y36" s="23"/>
      <c r="Z36" s="23"/>
      <c r="AA36" s="23"/>
      <c r="AB36" s="23"/>
      <c r="AC36" s="23"/>
      <c r="AD36" s="23"/>
      <c r="AE36" s="23"/>
    </row>
    <row r="37" spans="1:31" s="19" customFormat="1" ht="304.5" customHeight="1" x14ac:dyDescent="0.2">
      <c r="A37" s="30">
        <v>28</v>
      </c>
      <c r="B37" s="30">
        <v>1</v>
      </c>
      <c r="C37" s="30">
        <v>1.1000000000000001</v>
      </c>
      <c r="D37" s="30" t="s">
        <v>298</v>
      </c>
      <c r="E37" s="30" t="s">
        <v>358</v>
      </c>
      <c r="F37" s="32" t="s">
        <v>359</v>
      </c>
      <c r="G37" s="182">
        <v>43465</v>
      </c>
      <c r="H37" s="193" t="s">
        <v>35</v>
      </c>
      <c r="I37" s="184" t="s">
        <v>360</v>
      </c>
      <c r="J37" s="184" t="s">
        <v>361</v>
      </c>
      <c r="K37" s="34" t="s">
        <v>362</v>
      </c>
      <c r="L37" s="30" t="s">
        <v>71</v>
      </c>
      <c r="M37" s="183"/>
      <c r="N37" s="183">
        <v>1</v>
      </c>
      <c r="O37" s="186"/>
      <c r="P37" s="186"/>
      <c r="Q37" s="186"/>
      <c r="R37" s="186">
        <v>1</v>
      </c>
      <c r="S37" s="23"/>
      <c r="T37" s="23"/>
      <c r="U37" s="23"/>
      <c r="V37" s="23"/>
      <c r="W37" s="23"/>
      <c r="X37" s="23"/>
      <c r="Y37" s="23"/>
      <c r="Z37" s="23"/>
      <c r="AA37" s="23"/>
      <c r="AB37" s="23"/>
      <c r="AC37" s="23"/>
      <c r="AD37" s="23"/>
      <c r="AE37" s="23"/>
    </row>
    <row r="38" spans="1:31" s="19" customFormat="1" ht="110.25" customHeight="1" x14ac:dyDescent="0.2">
      <c r="A38" s="30">
        <v>29</v>
      </c>
      <c r="B38" s="41">
        <v>1</v>
      </c>
      <c r="C38" s="41">
        <v>1.2</v>
      </c>
      <c r="D38" s="30" t="s">
        <v>96</v>
      </c>
      <c r="E38" s="30" t="s">
        <v>415</v>
      </c>
      <c r="F38" s="194" t="s">
        <v>416</v>
      </c>
      <c r="G38" s="211">
        <v>43465</v>
      </c>
      <c r="H38" s="193" t="s">
        <v>36</v>
      </c>
      <c r="I38" s="49" t="s">
        <v>417</v>
      </c>
      <c r="J38" s="30" t="s">
        <v>418</v>
      </c>
      <c r="K38" s="49" t="s">
        <v>425</v>
      </c>
      <c r="L38" s="41" t="s">
        <v>71</v>
      </c>
      <c r="M38" s="234">
        <v>1</v>
      </c>
      <c r="N38" s="234">
        <v>1</v>
      </c>
      <c r="O38" s="234">
        <v>1</v>
      </c>
      <c r="P38" s="234">
        <v>1</v>
      </c>
      <c r="Q38" s="234">
        <v>1</v>
      </c>
      <c r="R38" s="234">
        <v>1</v>
      </c>
      <c r="S38" s="23"/>
      <c r="T38" s="23"/>
      <c r="U38" s="23"/>
      <c r="V38" s="23"/>
      <c r="W38" s="23"/>
      <c r="X38" s="23"/>
      <c r="Y38" s="23"/>
      <c r="Z38" s="23"/>
      <c r="AA38" s="23"/>
      <c r="AB38" s="23"/>
      <c r="AC38" s="23"/>
      <c r="AD38" s="23"/>
      <c r="AE38" s="23"/>
    </row>
    <row r="39" spans="1:31" s="19" customFormat="1" ht="59.25" customHeight="1" x14ac:dyDescent="0.2">
      <c r="A39" s="30">
        <v>30</v>
      </c>
      <c r="B39" s="41">
        <v>1</v>
      </c>
      <c r="C39" s="41">
        <v>1.2</v>
      </c>
      <c r="D39" s="30" t="s">
        <v>96</v>
      </c>
      <c r="E39" s="30" t="s">
        <v>419</v>
      </c>
      <c r="F39" s="194" t="s">
        <v>420</v>
      </c>
      <c r="G39" s="211">
        <v>43465</v>
      </c>
      <c r="H39" s="193" t="s">
        <v>37</v>
      </c>
      <c r="I39" s="49" t="s">
        <v>421</v>
      </c>
      <c r="J39" s="30" t="s">
        <v>422</v>
      </c>
      <c r="K39" s="49" t="s">
        <v>427</v>
      </c>
      <c r="L39" s="41" t="s">
        <v>71</v>
      </c>
      <c r="M39" s="234" t="s">
        <v>114</v>
      </c>
      <c r="N39" s="225">
        <v>1</v>
      </c>
      <c r="O39" s="225">
        <v>0</v>
      </c>
      <c r="P39" s="225">
        <v>1</v>
      </c>
      <c r="Q39" s="225">
        <v>1</v>
      </c>
      <c r="R39" s="225">
        <v>1</v>
      </c>
      <c r="S39" s="23"/>
      <c r="T39" s="23"/>
      <c r="U39" s="23"/>
      <c r="V39" s="23"/>
      <c r="W39" s="23"/>
      <c r="X39" s="23"/>
      <c r="Y39" s="23"/>
      <c r="Z39" s="23"/>
      <c r="AA39" s="23"/>
      <c r="AB39" s="23"/>
      <c r="AC39" s="23"/>
      <c r="AD39" s="23"/>
      <c r="AE39" s="23"/>
    </row>
    <row r="40" spans="1:31" s="19" customFormat="1" ht="171" customHeight="1" x14ac:dyDescent="0.2">
      <c r="A40" s="30">
        <v>31</v>
      </c>
      <c r="B40" s="41">
        <v>1</v>
      </c>
      <c r="C40" s="41">
        <v>1.2</v>
      </c>
      <c r="D40" s="30" t="s">
        <v>96</v>
      </c>
      <c r="E40" s="30" t="s">
        <v>419</v>
      </c>
      <c r="F40" s="194" t="s">
        <v>496</v>
      </c>
      <c r="G40" s="211">
        <v>43465</v>
      </c>
      <c r="H40" s="193" t="s">
        <v>37</v>
      </c>
      <c r="I40" s="49" t="s">
        <v>423</v>
      </c>
      <c r="J40" s="30" t="s">
        <v>424</v>
      </c>
      <c r="K40" s="49" t="s">
        <v>497</v>
      </c>
      <c r="L40" s="30" t="s">
        <v>71</v>
      </c>
      <c r="M40" s="234" t="s">
        <v>114</v>
      </c>
      <c r="N40" s="225">
        <v>0.95</v>
      </c>
      <c r="O40" s="225"/>
      <c r="P40" s="225"/>
      <c r="Q40" s="225"/>
      <c r="R40" s="225">
        <v>0.95</v>
      </c>
      <c r="S40" s="23"/>
      <c r="T40" s="23"/>
      <c r="U40" s="23"/>
      <c r="V40" s="23"/>
      <c r="W40" s="23"/>
      <c r="X40" s="23"/>
      <c r="Y40" s="23"/>
      <c r="Z40" s="23"/>
      <c r="AA40" s="23"/>
      <c r="AB40" s="23"/>
      <c r="AC40" s="23"/>
      <c r="AD40" s="23"/>
      <c r="AE40" s="23"/>
    </row>
    <row r="41" spans="1:31" s="19" customFormat="1" ht="185.25" customHeight="1" x14ac:dyDescent="0.2">
      <c r="A41" s="30">
        <v>32</v>
      </c>
      <c r="B41" s="41">
        <v>1</v>
      </c>
      <c r="C41" s="41">
        <v>1.2</v>
      </c>
      <c r="D41" s="30" t="s">
        <v>96</v>
      </c>
      <c r="E41" s="30" t="s">
        <v>419</v>
      </c>
      <c r="F41" s="194" t="s">
        <v>496</v>
      </c>
      <c r="G41" s="211">
        <v>43465</v>
      </c>
      <c r="H41" s="193" t="s">
        <v>37</v>
      </c>
      <c r="I41" s="49" t="s">
        <v>423</v>
      </c>
      <c r="J41" s="30" t="s">
        <v>498</v>
      </c>
      <c r="K41" s="49" t="s">
        <v>499</v>
      </c>
      <c r="L41" s="30" t="s">
        <v>71</v>
      </c>
      <c r="M41" s="234" t="s">
        <v>114</v>
      </c>
      <c r="N41" s="225">
        <v>0.9</v>
      </c>
      <c r="O41" s="225"/>
      <c r="P41" s="225"/>
      <c r="Q41" s="225"/>
      <c r="R41" s="225">
        <v>0.9</v>
      </c>
      <c r="S41" s="23"/>
      <c r="T41" s="23"/>
      <c r="U41" s="23"/>
      <c r="V41" s="23"/>
      <c r="W41" s="23"/>
      <c r="X41" s="23"/>
      <c r="Y41" s="23"/>
      <c r="Z41" s="23"/>
      <c r="AA41" s="23"/>
      <c r="AB41" s="23"/>
      <c r="AC41" s="23"/>
      <c r="AD41" s="23"/>
      <c r="AE41" s="23"/>
    </row>
    <row r="42" spans="1:31" s="19" customFormat="1" ht="91.5" customHeight="1" x14ac:dyDescent="0.2">
      <c r="A42" s="30">
        <v>33</v>
      </c>
      <c r="B42" s="41">
        <v>1</v>
      </c>
      <c r="C42" s="41">
        <v>1.2</v>
      </c>
      <c r="D42" s="30" t="s">
        <v>96</v>
      </c>
      <c r="E42" s="30" t="s">
        <v>401</v>
      </c>
      <c r="F42" s="194" t="s">
        <v>502</v>
      </c>
      <c r="G42" s="211">
        <v>43465</v>
      </c>
      <c r="H42" s="193" t="s">
        <v>36</v>
      </c>
      <c r="I42" s="49" t="s">
        <v>402</v>
      </c>
      <c r="J42" s="30" t="s">
        <v>403</v>
      </c>
      <c r="K42" s="49" t="s">
        <v>506</v>
      </c>
      <c r="L42" s="41" t="s">
        <v>71</v>
      </c>
      <c r="M42" s="234" t="s">
        <v>94</v>
      </c>
      <c r="N42" s="225">
        <v>0.86</v>
      </c>
      <c r="O42" s="226">
        <v>0</v>
      </c>
      <c r="P42" s="226">
        <v>0.4</v>
      </c>
      <c r="Q42" s="225">
        <v>0.31</v>
      </c>
      <c r="R42" s="225">
        <v>0.15</v>
      </c>
      <c r="S42" s="23"/>
      <c r="T42" s="23"/>
      <c r="U42" s="23"/>
      <c r="V42" s="23"/>
      <c r="W42" s="23"/>
      <c r="X42" s="23"/>
      <c r="Y42" s="23"/>
      <c r="Z42" s="23"/>
      <c r="AA42" s="23"/>
      <c r="AB42" s="23"/>
      <c r="AC42" s="23"/>
      <c r="AD42" s="23"/>
      <c r="AE42" s="23"/>
    </row>
    <row r="43" spans="1:31" s="19" customFormat="1" ht="80.25" customHeight="1" x14ac:dyDescent="0.2">
      <c r="A43" s="30">
        <v>34</v>
      </c>
      <c r="B43" s="30">
        <v>1</v>
      </c>
      <c r="C43" s="30">
        <v>1.2</v>
      </c>
      <c r="D43" s="30" t="s">
        <v>96</v>
      </c>
      <c r="E43" s="30" t="s">
        <v>401</v>
      </c>
      <c r="F43" s="31" t="s">
        <v>503</v>
      </c>
      <c r="G43" s="212">
        <v>43465</v>
      </c>
      <c r="H43" s="193" t="s">
        <v>37</v>
      </c>
      <c r="I43" s="49" t="s">
        <v>404</v>
      </c>
      <c r="J43" s="30" t="s">
        <v>97</v>
      </c>
      <c r="K43" s="49" t="s">
        <v>507</v>
      </c>
      <c r="L43" s="41" t="s">
        <v>71</v>
      </c>
      <c r="M43" s="234">
        <v>1</v>
      </c>
      <c r="N43" s="186">
        <v>1</v>
      </c>
      <c r="O43" s="186">
        <v>0.25</v>
      </c>
      <c r="P43" s="186">
        <v>0.2</v>
      </c>
      <c r="Q43" s="186">
        <v>0.35</v>
      </c>
      <c r="R43" s="186">
        <v>0.2</v>
      </c>
      <c r="S43" s="23"/>
      <c r="T43" s="23"/>
      <c r="U43" s="23"/>
      <c r="V43" s="23"/>
      <c r="W43" s="23"/>
      <c r="X43" s="23"/>
      <c r="Y43" s="23"/>
      <c r="Z43" s="23"/>
      <c r="AA43" s="23"/>
      <c r="AB43" s="23"/>
      <c r="AC43" s="23"/>
      <c r="AD43" s="23"/>
      <c r="AE43" s="23"/>
    </row>
    <row r="44" spans="1:31" s="19" customFormat="1" ht="78.75" customHeight="1" x14ac:dyDescent="0.2">
      <c r="A44" s="30">
        <v>35</v>
      </c>
      <c r="B44" s="30">
        <v>1</v>
      </c>
      <c r="C44" s="30">
        <v>1.2</v>
      </c>
      <c r="D44" s="30" t="s">
        <v>96</v>
      </c>
      <c r="E44" s="30" t="s">
        <v>405</v>
      </c>
      <c r="F44" s="213" t="s">
        <v>406</v>
      </c>
      <c r="G44" s="212">
        <v>43465</v>
      </c>
      <c r="H44" s="193" t="s">
        <v>36</v>
      </c>
      <c r="I44" s="49" t="s">
        <v>407</v>
      </c>
      <c r="J44" s="30" t="s">
        <v>408</v>
      </c>
      <c r="K44" s="49" t="s">
        <v>504</v>
      </c>
      <c r="L44" s="41" t="s">
        <v>71</v>
      </c>
      <c r="M44" s="235">
        <v>1201729386</v>
      </c>
      <c r="N44" s="186">
        <f>O44+P44+Q44+R44</f>
        <v>0.99999999999999989</v>
      </c>
      <c r="O44" s="227">
        <v>0.375</v>
      </c>
      <c r="P44" s="228">
        <v>0.2</v>
      </c>
      <c r="Q44" s="228">
        <v>0.2</v>
      </c>
      <c r="R44" s="227">
        <v>0.22500000000000001</v>
      </c>
      <c r="S44" s="23"/>
      <c r="T44" s="23"/>
      <c r="U44" s="23"/>
      <c r="V44" s="23"/>
      <c r="W44" s="23"/>
      <c r="X44" s="23"/>
      <c r="Y44" s="23"/>
      <c r="Z44" s="23"/>
      <c r="AA44" s="23"/>
      <c r="AB44" s="23"/>
      <c r="AC44" s="23"/>
      <c r="AD44" s="23"/>
      <c r="AE44" s="23"/>
    </row>
    <row r="45" spans="1:31" s="19" customFormat="1" ht="73.5" customHeight="1" x14ac:dyDescent="0.2">
      <c r="A45" s="30">
        <v>36</v>
      </c>
      <c r="B45" s="199">
        <v>1</v>
      </c>
      <c r="C45" s="199">
        <v>1.2</v>
      </c>
      <c r="D45" s="30" t="s">
        <v>96</v>
      </c>
      <c r="E45" s="30" t="s">
        <v>405</v>
      </c>
      <c r="F45" s="200" t="s">
        <v>409</v>
      </c>
      <c r="G45" s="214">
        <v>43465</v>
      </c>
      <c r="H45" s="193" t="s">
        <v>37</v>
      </c>
      <c r="I45" s="51" t="s">
        <v>410</v>
      </c>
      <c r="J45" s="201" t="s">
        <v>411</v>
      </c>
      <c r="K45" s="51" t="s">
        <v>444</v>
      </c>
      <c r="L45" s="41" t="s">
        <v>71</v>
      </c>
      <c r="M45" s="236" t="s">
        <v>72</v>
      </c>
      <c r="N45" s="228">
        <v>1</v>
      </c>
      <c r="O45" s="228">
        <v>0</v>
      </c>
      <c r="P45" s="228">
        <v>1</v>
      </c>
      <c r="Q45" s="228">
        <v>1</v>
      </c>
      <c r="R45" s="228">
        <v>1</v>
      </c>
      <c r="S45" s="23"/>
      <c r="T45" s="23"/>
      <c r="U45" s="23"/>
      <c r="V45" s="23"/>
      <c r="W45" s="23"/>
      <c r="X45" s="23"/>
      <c r="Y45" s="23"/>
      <c r="Z45" s="23"/>
      <c r="AA45" s="23"/>
      <c r="AB45" s="23"/>
      <c r="AC45" s="23"/>
      <c r="AD45" s="23"/>
      <c r="AE45" s="23"/>
    </row>
    <row r="46" spans="1:31" s="19" customFormat="1" ht="93" customHeight="1" x14ac:dyDescent="0.2">
      <c r="A46" s="30">
        <v>37</v>
      </c>
      <c r="B46" s="199">
        <v>1</v>
      </c>
      <c r="C46" s="199">
        <v>1.2</v>
      </c>
      <c r="D46" s="30" t="s">
        <v>96</v>
      </c>
      <c r="E46" s="30" t="s">
        <v>405</v>
      </c>
      <c r="F46" s="200" t="s">
        <v>412</v>
      </c>
      <c r="G46" s="214">
        <v>43465</v>
      </c>
      <c r="H46" s="193" t="s">
        <v>37</v>
      </c>
      <c r="I46" s="51" t="s">
        <v>413</v>
      </c>
      <c r="J46" s="201" t="s">
        <v>414</v>
      </c>
      <c r="K46" s="51" t="s">
        <v>426</v>
      </c>
      <c r="L46" s="41" t="s">
        <v>71</v>
      </c>
      <c r="M46" s="236" t="s">
        <v>72</v>
      </c>
      <c r="N46" s="228">
        <v>1</v>
      </c>
      <c r="O46" s="228">
        <v>0</v>
      </c>
      <c r="P46" s="228">
        <v>0.95</v>
      </c>
      <c r="Q46" s="228">
        <v>1</v>
      </c>
      <c r="R46" s="228">
        <v>1</v>
      </c>
      <c r="S46" s="23"/>
      <c r="T46" s="23"/>
      <c r="U46" s="23"/>
      <c r="V46" s="23"/>
      <c r="W46" s="23"/>
      <c r="X46" s="23"/>
      <c r="Y46" s="23"/>
      <c r="Z46" s="23"/>
      <c r="AA46" s="23"/>
      <c r="AB46" s="23"/>
      <c r="AC46" s="23"/>
      <c r="AD46" s="23"/>
      <c r="AE46" s="23"/>
    </row>
    <row r="47" spans="1:31" ht="138.75" customHeight="1" x14ac:dyDescent="0.2">
      <c r="A47" s="30">
        <v>38</v>
      </c>
      <c r="B47" s="201">
        <v>3</v>
      </c>
      <c r="C47" s="201">
        <v>3.1</v>
      </c>
      <c r="D47" s="51" t="s">
        <v>212</v>
      </c>
      <c r="E47" s="202" t="s">
        <v>55</v>
      </c>
      <c r="F47" s="203" t="s">
        <v>56</v>
      </c>
      <c r="G47" s="182">
        <v>43465</v>
      </c>
      <c r="H47" s="201" t="s">
        <v>35</v>
      </c>
      <c r="I47" s="203" t="s">
        <v>195</v>
      </c>
      <c r="J47" s="203" t="s">
        <v>57</v>
      </c>
      <c r="K47" s="51" t="s">
        <v>364</v>
      </c>
      <c r="L47" s="197" t="s">
        <v>71</v>
      </c>
      <c r="M47" s="183">
        <v>1</v>
      </c>
      <c r="N47" s="183">
        <v>1</v>
      </c>
      <c r="O47" s="215">
        <v>1</v>
      </c>
      <c r="P47" s="215">
        <v>1</v>
      </c>
      <c r="Q47" s="215">
        <v>1</v>
      </c>
      <c r="R47" s="215">
        <v>1</v>
      </c>
      <c r="S47" s="21"/>
      <c r="T47" s="21"/>
      <c r="U47" s="21"/>
      <c r="V47" s="21"/>
      <c r="W47" s="21"/>
      <c r="X47" s="21"/>
      <c r="Y47" s="21"/>
      <c r="Z47" s="21"/>
      <c r="AA47" s="21"/>
      <c r="AB47" s="21"/>
      <c r="AC47" s="21"/>
      <c r="AD47" s="21"/>
      <c r="AE47" s="21"/>
    </row>
    <row r="48" spans="1:31" ht="94.5" customHeight="1" x14ac:dyDescent="0.2">
      <c r="A48" s="30">
        <v>39</v>
      </c>
      <c r="B48" s="201">
        <v>3</v>
      </c>
      <c r="C48" s="201">
        <v>3.1</v>
      </c>
      <c r="D48" s="51" t="s">
        <v>212</v>
      </c>
      <c r="E48" s="202" t="s">
        <v>55</v>
      </c>
      <c r="F48" s="203" t="s">
        <v>59</v>
      </c>
      <c r="G48" s="182">
        <v>43465</v>
      </c>
      <c r="H48" s="201" t="s">
        <v>35</v>
      </c>
      <c r="I48" s="203" t="s">
        <v>196</v>
      </c>
      <c r="J48" s="203" t="s">
        <v>60</v>
      </c>
      <c r="K48" s="250" t="s">
        <v>365</v>
      </c>
      <c r="L48" s="197" t="s">
        <v>71</v>
      </c>
      <c r="M48" s="183">
        <v>1</v>
      </c>
      <c r="N48" s="183">
        <v>1</v>
      </c>
      <c r="O48" s="215">
        <v>1</v>
      </c>
      <c r="P48" s="215">
        <v>1</v>
      </c>
      <c r="Q48" s="215">
        <v>1</v>
      </c>
      <c r="R48" s="215">
        <v>1</v>
      </c>
      <c r="S48" s="21"/>
      <c r="T48" s="21"/>
      <c r="U48" s="21"/>
      <c r="V48" s="21"/>
      <c r="W48" s="21"/>
      <c r="X48" s="21"/>
      <c r="Y48" s="21"/>
      <c r="Z48" s="21"/>
      <c r="AA48" s="21"/>
      <c r="AB48" s="21"/>
      <c r="AC48" s="21"/>
      <c r="AD48" s="21"/>
      <c r="AE48" s="21"/>
    </row>
    <row r="49" spans="1:31" ht="123.75" customHeight="1" x14ac:dyDescent="0.2">
      <c r="A49" s="30">
        <v>40</v>
      </c>
      <c r="B49" s="30">
        <v>4</v>
      </c>
      <c r="C49" s="30" t="s">
        <v>100</v>
      </c>
      <c r="D49" s="49" t="s">
        <v>430</v>
      </c>
      <c r="E49" s="31" t="s">
        <v>101</v>
      </c>
      <c r="F49" s="31" t="s">
        <v>457</v>
      </c>
      <c r="G49" s="48">
        <v>43465</v>
      </c>
      <c r="H49" s="30" t="s">
        <v>35</v>
      </c>
      <c r="I49" s="215" t="s">
        <v>454</v>
      </c>
      <c r="J49" s="215" t="s">
        <v>455</v>
      </c>
      <c r="K49" s="215" t="s">
        <v>456</v>
      </c>
      <c r="L49" s="197" t="s">
        <v>71</v>
      </c>
      <c r="M49" s="238"/>
      <c r="N49" s="34">
        <v>1</v>
      </c>
      <c r="O49" s="215" t="s">
        <v>72</v>
      </c>
      <c r="P49" s="215" t="s">
        <v>72</v>
      </c>
      <c r="Q49" s="215">
        <v>0.25</v>
      </c>
      <c r="R49" s="215">
        <v>0.75</v>
      </c>
      <c r="S49" s="21"/>
      <c r="T49" s="21"/>
      <c r="U49" s="21"/>
      <c r="V49" s="21"/>
      <c r="W49" s="21"/>
      <c r="X49" s="21"/>
      <c r="Y49" s="21"/>
      <c r="Z49" s="21"/>
      <c r="AA49" s="21"/>
      <c r="AB49" s="21"/>
      <c r="AC49" s="21"/>
      <c r="AD49" s="21"/>
      <c r="AE49" s="21"/>
    </row>
    <row r="50" spans="1:31" ht="126" customHeight="1" x14ac:dyDescent="0.2">
      <c r="A50" s="30">
        <v>41</v>
      </c>
      <c r="B50" s="30">
        <v>4</v>
      </c>
      <c r="C50" s="30" t="s">
        <v>100</v>
      </c>
      <c r="D50" s="49" t="s">
        <v>430</v>
      </c>
      <c r="E50" s="49" t="s">
        <v>102</v>
      </c>
      <c r="F50" s="31" t="s">
        <v>431</v>
      </c>
      <c r="G50" s="48">
        <v>43465</v>
      </c>
      <c r="H50" s="30" t="s">
        <v>35</v>
      </c>
      <c r="I50" s="215" t="s">
        <v>307</v>
      </c>
      <c r="J50" s="237" t="s">
        <v>432</v>
      </c>
      <c r="K50" s="215" t="s">
        <v>458</v>
      </c>
      <c r="L50" s="197" t="s">
        <v>71</v>
      </c>
      <c r="M50" s="238"/>
      <c r="N50" s="34">
        <v>1</v>
      </c>
      <c r="O50" s="239">
        <v>0.25</v>
      </c>
      <c r="P50" s="239">
        <v>0.25</v>
      </c>
      <c r="Q50" s="239">
        <v>0.25</v>
      </c>
      <c r="R50" s="239">
        <v>0.25</v>
      </c>
      <c r="S50" s="21"/>
      <c r="T50" s="21"/>
      <c r="U50" s="21"/>
      <c r="V50" s="21"/>
      <c r="W50" s="21"/>
      <c r="X50" s="21"/>
      <c r="Y50" s="21"/>
      <c r="Z50" s="21"/>
      <c r="AA50" s="21"/>
      <c r="AB50" s="21"/>
      <c r="AC50" s="21"/>
      <c r="AD50" s="21"/>
      <c r="AE50" s="21"/>
    </row>
    <row r="51" spans="1:31" ht="98.25" customHeight="1" x14ac:dyDescent="0.2">
      <c r="A51" s="30">
        <v>42</v>
      </c>
      <c r="B51" s="30">
        <v>4</v>
      </c>
      <c r="C51" s="30" t="s">
        <v>100</v>
      </c>
      <c r="D51" s="49" t="s">
        <v>430</v>
      </c>
      <c r="E51" s="49" t="s">
        <v>102</v>
      </c>
      <c r="F51" s="31" t="s">
        <v>103</v>
      </c>
      <c r="G51" s="48">
        <v>43465</v>
      </c>
      <c r="H51" s="30" t="s">
        <v>35</v>
      </c>
      <c r="I51" s="31" t="s">
        <v>104</v>
      </c>
      <c r="J51" s="31" t="s">
        <v>105</v>
      </c>
      <c r="K51" s="183" t="s">
        <v>106</v>
      </c>
      <c r="L51" s="197" t="s">
        <v>71</v>
      </c>
      <c r="M51" s="240"/>
      <c r="N51" s="34">
        <v>1</v>
      </c>
      <c r="O51" s="183">
        <v>0.25</v>
      </c>
      <c r="P51" s="183">
        <v>0.25</v>
      </c>
      <c r="Q51" s="183">
        <v>0.25</v>
      </c>
      <c r="R51" s="183">
        <v>0.25</v>
      </c>
      <c r="S51" s="21"/>
      <c r="T51" s="21"/>
      <c r="U51" s="21"/>
      <c r="V51" s="21"/>
      <c r="W51" s="21"/>
      <c r="X51" s="21"/>
      <c r="Y51" s="21"/>
      <c r="Z51" s="21"/>
      <c r="AA51" s="21"/>
      <c r="AB51" s="21"/>
      <c r="AC51" s="21"/>
      <c r="AD51" s="21"/>
      <c r="AE51" s="21"/>
    </row>
    <row r="52" spans="1:31" ht="97.5" customHeight="1" x14ac:dyDescent="0.2">
      <c r="A52" s="30">
        <v>43</v>
      </c>
      <c r="B52" s="30">
        <v>4</v>
      </c>
      <c r="C52" s="30" t="s">
        <v>107</v>
      </c>
      <c r="D52" s="49" t="s">
        <v>430</v>
      </c>
      <c r="E52" s="31" t="s">
        <v>108</v>
      </c>
      <c r="F52" s="31" t="s">
        <v>308</v>
      </c>
      <c r="G52" s="48">
        <v>43465</v>
      </c>
      <c r="H52" s="30" t="s">
        <v>35</v>
      </c>
      <c r="I52" s="31" t="s">
        <v>309</v>
      </c>
      <c r="J52" s="31" t="s">
        <v>310</v>
      </c>
      <c r="K52" s="30" t="s">
        <v>311</v>
      </c>
      <c r="L52" s="197" t="s">
        <v>71</v>
      </c>
      <c r="M52" s="241"/>
      <c r="N52" s="242">
        <v>1</v>
      </c>
      <c r="O52" s="183">
        <v>0.05</v>
      </c>
      <c r="P52" s="183">
        <v>0.25</v>
      </c>
      <c r="Q52" s="183">
        <v>0.3</v>
      </c>
      <c r="R52" s="183">
        <v>0.4</v>
      </c>
      <c r="S52" s="21"/>
      <c r="T52" s="21"/>
      <c r="U52" s="21"/>
      <c r="V52" s="21"/>
      <c r="W52" s="21"/>
      <c r="X52" s="21"/>
      <c r="Y52" s="21"/>
      <c r="Z52" s="21"/>
      <c r="AA52" s="21"/>
      <c r="AB52" s="21"/>
      <c r="AC52" s="21"/>
      <c r="AD52" s="21"/>
      <c r="AE52" s="21"/>
    </row>
    <row r="53" spans="1:31" ht="92.25" customHeight="1" x14ac:dyDescent="0.2">
      <c r="A53" s="30">
        <v>44</v>
      </c>
      <c r="B53" s="30">
        <v>4</v>
      </c>
      <c r="C53" s="30" t="s">
        <v>107</v>
      </c>
      <c r="D53" s="49" t="s">
        <v>430</v>
      </c>
      <c r="E53" s="31" t="s">
        <v>109</v>
      </c>
      <c r="F53" s="31" t="s">
        <v>433</v>
      </c>
      <c r="G53" s="48">
        <v>43465</v>
      </c>
      <c r="H53" s="30" t="s">
        <v>35</v>
      </c>
      <c r="I53" s="31" t="s">
        <v>197</v>
      </c>
      <c r="J53" s="31" t="s">
        <v>110</v>
      </c>
      <c r="K53" s="183" t="s">
        <v>111</v>
      </c>
      <c r="L53" s="197" t="s">
        <v>71</v>
      </c>
      <c r="M53" s="240">
        <v>4</v>
      </c>
      <c r="N53" s="196">
        <v>1</v>
      </c>
      <c r="O53" s="215">
        <v>0.25</v>
      </c>
      <c r="P53" s="215">
        <v>0.25</v>
      </c>
      <c r="Q53" s="215">
        <v>0.25</v>
      </c>
      <c r="R53" s="215">
        <v>0.25</v>
      </c>
      <c r="S53" s="21"/>
      <c r="T53" s="21"/>
      <c r="U53" s="21"/>
      <c r="V53" s="21"/>
      <c r="W53" s="21"/>
      <c r="X53" s="21"/>
      <c r="Y53" s="21"/>
      <c r="Z53" s="21"/>
      <c r="AA53" s="21"/>
      <c r="AB53" s="21"/>
      <c r="AC53" s="21"/>
      <c r="AD53" s="21"/>
      <c r="AE53" s="21"/>
    </row>
    <row r="54" spans="1:31" ht="99" customHeight="1" x14ac:dyDescent="0.2">
      <c r="A54" s="30">
        <v>45</v>
      </c>
      <c r="B54" s="30">
        <v>4</v>
      </c>
      <c r="C54" s="30" t="s">
        <v>107</v>
      </c>
      <c r="D54" s="49" t="s">
        <v>430</v>
      </c>
      <c r="E54" s="31" t="s">
        <v>101</v>
      </c>
      <c r="F54" s="31" t="s">
        <v>366</v>
      </c>
      <c r="G54" s="48">
        <v>43465</v>
      </c>
      <c r="H54" s="30" t="s">
        <v>35</v>
      </c>
      <c r="I54" s="42" t="s">
        <v>112</v>
      </c>
      <c r="J54" s="42" t="s">
        <v>113</v>
      </c>
      <c r="K54" s="183" t="s">
        <v>449</v>
      </c>
      <c r="L54" s="197" t="s">
        <v>71</v>
      </c>
      <c r="M54" s="241" t="s">
        <v>114</v>
      </c>
      <c r="N54" s="242">
        <v>1</v>
      </c>
      <c r="O54" s="183">
        <v>0.25</v>
      </c>
      <c r="P54" s="183">
        <v>0.25</v>
      </c>
      <c r="Q54" s="183">
        <v>0.25</v>
      </c>
      <c r="R54" s="183">
        <v>0.25</v>
      </c>
      <c r="S54" s="21"/>
      <c r="T54" s="21"/>
      <c r="U54" s="21"/>
      <c r="V54" s="21"/>
      <c r="W54" s="21"/>
      <c r="X54" s="21"/>
      <c r="Y54" s="21"/>
      <c r="Z54" s="21"/>
      <c r="AA54" s="21"/>
      <c r="AB54" s="21"/>
      <c r="AC54" s="21"/>
      <c r="AD54" s="21"/>
      <c r="AE54" s="21"/>
    </row>
    <row r="55" spans="1:31" ht="117" customHeight="1" x14ac:dyDescent="0.2">
      <c r="A55" s="30">
        <v>46</v>
      </c>
      <c r="B55" s="30">
        <v>4</v>
      </c>
      <c r="C55" s="30" t="s">
        <v>115</v>
      </c>
      <c r="D55" s="49" t="s">
        <v>430</v>
      </c>
      <c r="E55" s="31" t="s">
        <v>116</v>
      </c>
      <c r="F55" s="31" t="s">
        <v>312</v>
      </c>
      <c r="G55" s="198">
        <v>43448</v>
      </c>
      <c r="H55" s="34" t="s">
        <v>35</v>
      </c>
      <c r="I55" s="31" t="s">
        <v>313</v>
      </c>
      <c r="J55" s="31" t="s">
        <v>314</v>
      </c>
      <c r="K55" s="215" t="s">
        <v>486</v>
      </c>
      <c r="L55" s="215" t="s">
        <v>71</v>
      </c>
      <c r="M55" s="30">
        <v>4</v>
      </c>
      <c r="N55" s="34">
        <v>1</v>
      </c>
      <c r="O55" s="34">
        <v>0</v>
      </c>
      <c r="P55" s="34">
        <v>0</v>
      </c>
      <c r="Q55" s="34">
        <v>0.5</v>
      </c>
      <c r="R55" s="34">
        <v>0.5</v>
      </c>
      <c r="S55" s="21"/>
    </row>
    <row r="56" spans="1:31" ht="113.25" customHeight="1" x14ac:dyDescent="0.2">
      <c r="A56" s="30">
        <v>47</v>
      </c>
      <c r="B56" s="30">
        <v>4</v>
      </c>
      <c r="C56" s="30" t="s">
        <v>117</v>
      </c>
      <c r="D56" s="49" t="s">
        <v>430</v>
      </c>
      <c r="E56" s="31" t="s">
        <v>108</v>
      </c>
      <c r="F56" s="31" t="s">
        <v>459</v>
      </c>
      <c r="G56" s="48">
        <v>43465</v>
      </c>
      <c r="H56" s="30" t="s">
        <v>35</v>
      </c>
      <c r="I56" s="42" t="s">
        <v>460</v>
      </c>
      <c r="J56" s="42" t="s">
        <v>461</v>
      </c>
      <c r="K56" s="243" t="s">
        <v>462</v>
      </c>
      <c r="L56" s="197" t="s">
        <v>71</v>
      </c>
      <c r="M56" s="241"/>
      <c r="N56" s="242">
        <v>1</v>
      </c>
      <c r="O56" s="183"/>
      <c r="P56" s="183"/>
      <c r="Q56" s="183">
        <v>0.25</v>
      </c>
      <c r="R56" s="183">
        <v>0.75</v>
      </c>
      <c r="S56" s="21"/>
    </row>
    <row r="57" spans="1:31" ht="65.25" customHeight="1" x14ac:dyDescent="0.2">
      <c r="A57" s="30">
        <v>48</v>
      </c>
      <c r="B57" s="30">
        <v>4</v>
      </c>
      <c r="C57" s="30" t="s">
        <v>160</v>
      </c>
      <c r="D57" s="30" t="s">
        <v>161</v>
      </c>
      <c r="E57" s="30" t="s">
        <v>162</v>
      </c>
      <c r="F57" s="31" t="s">
        <v>163</v>
      </c>
      <c r="G57" s="182">
        <v>43465</v>
      </c>
      <c r="H57" s="30" t="s">
        <v>35</v>
      </c>
      <c r="I57" s="31" t="s">
        <v>164</v>
      </c>
      <c r="J57" s="31" t="s">
        <v>165</v>
      </c>
      <c r="K57" s="30" t="s">
        <v>166</v>
      </c>
      <c r="L57" s="30" t="s">
        <v>71</v>
      </c>
      <c r="M57" s="186">
        <v>0.95</v>
      </c>
      <c r="N57" s="186">
        <v>1</v>
      </c>
      <c r="O57" s="215">
        <v>0.25</v>
      </c>
      <c r="P57" s="215">
        <v>0.25</v>
      </c>
      <c r="Q57" s="215">
        <v>0.25</v>
      </c>
      <c r="R57" s="215">
        <v>0.25</v>
      </c>
      <c r="S57" s="20"/>
      <c r="T57" s="20"/>
      <c r="U57" s="20"/>
      <c r="V57" s="20"/>
      <c r="W57" s="20"/>
      <c r="X57" s="20"/>
      <c r="Y57" s="20"/>
      <c r="Z57" s="20"/>
      <c r="AA57" s="20"/>
      <c r="AB57" s="20"/>
      <c r="AC57" s="20"/>
      <c r="AD57" s="20"/>
      <c r="AE57" s="20"/>
    </row>
    <row r="58" spans="1:31" ht="68.25" customHeight="1" x14ac:dyDescent="0.2">
      <c r="A58" s="30">
        <v>49</v>
      </c>
      <c r="B58" s="30">
        <v>4</v>
      </c>
      <c r="C58" s="30" t="s">
        <v>160</v>
      </c>
      <c r="D58" s="30" t="s">
        <v>161</v>
      </c>
      <c r="E58" s="30" t="s">
        <v>162</v>
      </c>
      <c r="F58" s="31" t="s">
        <v>167</v>
      </c>
      <c r="G58" s="182">
        <v>43465</v>
      </c>
      <c r="H58" s="34" t="s">
        <v>35</v>
      </c>
      <c r="I58" s="184" t="s">
        <v>168</v>
      </c>
      <c r="J58" s="184" t="s">
        <v>440</v>
      </c>
      <c r="K58" s="34" t="s">
        <v>169</v>
      </c>
      <c r="L58" s="30" t="s">
        <v>71</v>
      </c>
      <c r="M58" s="186">
        <v>0.97</v>
      </c>
      <c r="N58" s="186">
        <v>1</v>
      </c>
      <c r="O58" s="215">
        <v>0.25</v>
      </c>
      <c r="P58" s="215">
        <v>0.25</v>
      </c>
      <c r="Q58" s="215">
        <v>0.25</v>
      </c>
      <c r="R58" s="215">
        <v>0.25</v>
      </c>
      <c r="S58" s="20"/>
      <c r="T58" s="20"/>
      <c r="U58" s="20"/>
      <c r="V58" s="20"/>
      <c r="W58" s="20"/>
      <c r="X58" s="20"/>
      <c r="Y58" s="20"/>
      <c r="Z58" s="20"/>
      <c r="AA58" s="20"/>
      <c r="AB58" s="20"/>
      <c r="AC58" s="20"/>
      <c r="AD58" s="20"/>
      <c r="AE58" s="20"/>
    </row>
    <row r="59" spans="1:31" ht="68.25" customHeight="1" x14ac:dyDescent="0.2">
      <c r="A59" s="30">
        <v>50</v>
      </c>
      <c r="B59" s="30">
        <v>4</v>
      </c>
      <c r="C59" s="30" t="s">
        <v>160</v>
      </c>
      <c r="D59" s="30" t="s">
        <v>161</v>
      </c>
      <c r="E59" s="30" t="s">
        <v>162</v>
      </c>
      <c r="F59" s="31" t="s">
        <v>170</v>
      </c>
      <c r="G59" s="182">
        <v>43465</v>
      </c>
      <c r="H59" s="34" t="s">
        <v>35</v>
      </c>
      <c r="I59" s="184" t="s">
        <v>171</v>
      </c>
      <c r="J59" s="184" t="s">
        <v>172</v>
      </c>
      <c r="K59" s="34" t="s">
        <v>173</v>
      </c>
      <c r="L59" s="30" t="s">
        <v>71</v>
      </c>
      <c r="M59" s="186">
        <v>1</v>
      </c>
      <c r="N59" s="186">
        <v>1</v>
      </c>
      <c r="O59" s="215">
        <v>0.25</v>
      </c>
      <c r="P59" s="215">
        <v>0.25</v>
      </c>
      <c r="Q59" s="215">
        <v>0.25</v>
      </c>
      <c r="R59" s="215">
        <v>0.25</v>
      </c>
      <c r="S59" s="20"/>
      <c r="T59" s="20"/>
      <c r="U59" s="20"/>
      <c r="V59" s="20"/>
      <c r="W59" s="20"/>
      <c r="X59" s="20"/>
      <c r="Y59" s="20"/>
      <c r="Z59" s="20"/>
      <c r="AA59" s="20"/>
      <c r="AB59" s="20"/>
      <c r="AC59" s="20"/>
      <c r="AD59" s="20"/>
      <c r="AE59" s="20"/>
    </row>
    <row r="60" spans="1:31" ht="127.5" customHeight="1" x14ac:dyDescent="0.2">
      <c r="A60" s="30">
        <v>51</v>
      </c>
      <c r="B60" s="30">
        <v>4</v>
      </c>
      <c r="C60" s="41" t="s">
        <v>160</v>
      </c>
      <c r="D60" s="30" t="s">
        <v>161</v>
      </c>
      <c r="E60" s="30" t="s">
        <v>162</v>
      </c>
      <c r="F60" s="32" t="s">
        <v>315</v>
      </c>
      <c r="G60" s="244">
        <v>43465</v>
      </c>
      <c r="H60" s="30" t="s">
        <v>35</v>
      </c>
      <c r="I60" s="42" t="s">
        <v>316</v>
      </c>
      <c r="J60" s="43" t="s">
        <v>317</v>
      </c>
      <c r="K60" s="217" t="s">
        <v>445</v>
      </c>
      <c r="L60" s="30" t="s">
        <v>71</v>
      </c>
      <c r="M60" s="186">
        <v>0.95</v>
      </c>
      <c r="N60" s="186">
        <v>1</v>
      </c>
      <c r="O60" s="215">
        <v>0.1</v>
      </c>
      <c r="P60" s="215">
        <v>0.3</v>
      </c>
      <c r="Q60" s="215">
        <v>0.3</v>
      </c>
      <c r="R60" s="215">
        <v>0.3</v>
      </c>
      <c r="S60" s="20"/>
      <c r="T60" s="20"/>
      <c r="U60" s="20"/>
      <c r="V60" s="20"/>
      <c r="W60" s="20"/>
      <c r="X60" s="20"/>
      <c r="Y60" s="20"/>
      <c r="Z60" s="20"/>
      <c r="AA60" s="20"/>
      <c r="AB60" s="20"/>
      <c r="AC60" s="20"/>
      <c r="AD60" s="20"/>
      <c r="AE60" s="20"/>
    </row>
    <row r="61" spans="1:31" ht="75.75" customHeight="1" x14ac:dyDescent="0.2">
      <c r="A61" s="30">
        <v>52</v>
      </c>
      <c r="B61" s="30">
        <v>4</v>
      </c>
      <c r="C61" s="30">
        <v>4.5</v>
      </c>
      <c r="D61" s="30" t="s">
        <v>161</v>
      </c>
      <c r="E61" s="31" t="s">
        <v>174</v>
      </c>
      <c r="F61" s="32" t="s">
        <v>428</v>
      </c>
      <c r="G61" s="182">
        <v>43465</v>
      </c>
      <c r="H61" s="30" t="s">
        <v>35</v>
      </c>
      <c r="I61" s="31" t="s">
        <v>175</v>
      </c>
      <c r="J61" s="31" t="s">
        <v>176</v>
      </c>
      <c r="K61" s="30" t="s">
        <v>177</v>
      </c>
      <c r="L61" s="30" t="s">
        <v>71</v>
      </c>
      <c r="M61" s="215">
        <v>1</v>
      </c>
      <c r="N61" s="215">
        <v>1</v>
      </c>
      <c r="O61" s="229">
        <v>0.1</v>
      </c>
      <c r="P61" s="215">
        <v>0.6</v>
      </c>
      <c r="Q61" s="215">
        <v>0.15</v>
      </c>
      <c r="R61" s="215">
        <v>0.15</v>
      </c>
      <c r="S61" s="20"/>
      <c r="T61" s="20"/>
      <c r="U61" s="20"/>
      <c r="V61" s="20"/>
      <c r="W61" s="20"/>
      <c r="X61" s="20"/>
      <c r="Y61" s="20"/>
      <c r="Z61" s="20"/>
      <c r="AA61" s="20"/>
      <c r="AB61" s="20"/>
      <c r="AC61" s="20"/>
      <c r="AD61" s="20"/>
      <c r="AE61" s="20"/>
    </row>
    <row r="62" spans="1:31" ht="90" customHeight="1" x14ac:dyDescent="0.2">
      <c r="A62" s="30">
        <v>53</v>
      </c>
      <c r="B62" s="41">
        <v>4</v>
      </c>
      <c r="C62" s="41" t="s">
        <v>160</v>
      </c>
      <c r="D62" s="30" t="s">
        <v>161</v>
      </c>
      <c r="E62" s="31" t="s">
        <v>178</v>
      </c>
      <c r="F62" s="32" t="s">
        <v>179</v>
      </c>
      <c r="G62" s="244">
        <v>43465</v>
      </c>
      <c r="H62" s="30" t="s">
        <v>429</v>
      </c>
      <c r="I62" s="42" t="s">
        <v>180</v>
      </c>
      <c r="J62" s="216" t="s">
        <v>181</v>
      </c>
      <c r="K62" s="217" t="s">
        <v>182</v>
      </c>
      <c r="L62" s="30" t="s">
        <v>71</v>
      </c>
      <c r="M62" s="215">
        <v>1</v>
      </c>
      <c r="N62" s="215">
        <v>0.9</v>
      </c>
      <c r="O62" s="215">
        <v>0.9</v>
      </c>
      <c r="P62" s="215">
        <v>0.9</v>
      </c>
      <c r="Q62" s="215">
        <v>0.9</v>
      </c>
      <c r="R62" s="215">
        <v>0.9</v>
      </c>
      <c r="S62" s="20"/>
      <c r="T62" s="20"/>
      <c r="U62" s="20"/>
      <c r="V62" s="20"/>
      <c r="W62" s="20"/>
      <c r="X62" s="20"/>
      <c r="Y62" s="20"/>
      <c r="Z62" s="20"/>
      <c r="AA62" s="20"/>
      <c r="AB62" s="20"/>
      <c r="AC62" s="20"/>
      <c r="AD62" s="20"/>
      <c r="AE62" s="20"/>
    </row>
    <row r="63" spans="1:31" ht="84" customHeight="1" x14ac:dyDescent="0.2">
      <c r="A63" s="30">
        <v>54</v>
      </c>
      <c r="B63" s="41">
        <v>4</v>
      </c>
      <c r="C63" s="41" t="s">
        <v>160</v>
      </c>
      <c r="D63" s="30" t="s">
        <v>161</v>
      </c>
      <c r="E63" s="31" t="s">
        <v>62</v>
      </c>
      <c r="F63" s="32" t="s">
        <v>183</v>
      </c>
      <c r="G63" s="244">
        <v>43465</v>
      </c>
      <c r="H63" s="30" t="s">
        <v>429</v>
      </c>
      <c r="I63" s="42" t="s">
        <v>441</v>
      </c>
      <c r="J63" s="43" t="s">
        <v>442</v>
      </c>
      <c r="K63" s="217" t="s">
        <v>184</v>
      </c>
      <c r="L63" s="30" t="s">
        <v>71</v>
      </c>
      <c r="M63" s="215">
        <v>1</v>
      </c>
      <c r="N63" s="215">
        <v>0.9</v>
      </c>
      <c r="O63" s="215">
        <v>0.9</v>
      </c>
      <c r="P63" s="215">
        <v>0.9</v>
      </c>
      <c r="Q63" s="215">
        <v>0.9</v>
      </c>
      <c r="R63" s="215">
        <v>0.9</v>
      </c>
      <c r="S63" s="20"/>
      <c r="T63" s="20"/>
      <c r="U63" s="20"/>
      <c r="V63" s="20"/>
      <c r="W63" s="20"/>
      <c r="X63" s="20"/>
      <c r="Y63" s="20"/>
      <c r="Z63" s="20"/>
      <c r="AA63" s="20"/>
      <c r="AB63" s="20"/>
      <c r="AC63" s="20"/>
      <c r="AD63" s="20"/>
      <c r="AE63" s="20"/>
    </row>
    <row r="64" spans="1:31" ht="79.5" customHeight="1" x14ac:dyDescent="0.2">
      <c r="A64" s="30">
        <v>55</v>
      </c>
      <c r="B64" s="41">
        <v>4</v>
      </c>
      <c r="C64" s="41" t="s">
        <v>160</v>
      </c>
      <c r="D64" s="30" t="s">
        <v>161</v>
      </c>
      <c r="E64" s="31" t="s">
        <v>185</v>
      </c>
      <c r="F64" s="32" t="s">
        <v>186</v>
      </c>
      <c r="G64" s="244">
        <v>43465</v>
      </c>
      <c r="H64" s="30" t="s">
        <v>37</v>
      </c>
      <c r="I64" s="40" t="s">
        <v>443</v>
      </c>
      <c r="J64" s="44" t="s">
        <v>187</v>
      </c>
      <c r="K64" s="217" t="s">
        <v>188</v>
      </c>
      <c r="L64" s="197" t="s">
        <v>142</v>
      </c>
      <c r="M64" s="231">
        <v>7</v>
      </c>
      <c r="N64" s="273">
        <v>5</v>
      </c>
      <c r="O64" s="273">
        <v>5</v>
      </c>
      <c r="P64" s="273">
        <v>5</v>
      </c>
      <c r="Q64" s="273">
        <v>5</v>
      </c>
      <c r="R64" s="273">
        <v>5</v>
      </c>
      <c r="S64" s="20"/>
      <c r="T64" s="20"/>
      <c r="U64" s="20"/>
      <c r="V64" s="20"/>
      <c r="W64" s="20"/>
      <c r="X64" s="20"/>
      <c r="Y64" s="20"/>
      <c r="Z64" s="20"/>
      <c r="AA64" s="20"/>
      <c r="AB64" s="20"/>
      <c r="AC64" s="20"/>
      <c r="AD64" s="20"/>
      <c r="AE64" s="20"/>
    </row>
    <row r="65" spans="1:31" ht="88.5" customHeight="1" x14ac:dyDescent="0.2">
      <c r="A65" s="30">
        <v>56</v>
      </c>
      <c r="B65" s="30">
        <v>4</v>
      </c>
      <c r="C65" s="41" t="s">
        <v>160</v>
      </c>
      <c r="D65" s="30" t="s">
        <v>161</v>
      </c>
      <c r="E65" s="31" t="s">
        <v>62</v>
      </c>
      <c r="F65" s="32" t="s">
        <v>318</v>
      </c>
      <c r="G65" s="244">
        <v>43465</v>
      </c>
      <c r="H65" s="30" t="s">
        <v>35</v>
      </c>
      <c r="I65" s="42" t="s">
        <v>319</v>
      </c>
      <c r="J65" s="43" t="s">
        <v>320</v>
      </c>
      <c r="K65" s="217" t="s">
        <v>446</v>
      </c>
      <c r="L65" s="30" t="s">
        <v>71</v>
      </c>
      <c r="M65" s="215">
        <v>1</v>
      </c>
      <c r="N65" s="186">
        <v>1</v>
      </c>
      <c r="O65" s="186">
        <v>0</v>
      </c>
      <c r="P65" s="215">
        <v>0.3</v>
      </c>
      <c r="Q65" s="215">
        <v>0.3</v>
      </c>
      <c r="R65" s="215">
        <v>0.4</v>
      </c>
      <c r="S65" s="20"/>
      <c r="T65" s="20"/>
      <c r="U65" s="20"/>
      <c r="V65" s="20"/>
      <c r="W65" s="20"/>
      <c r="X65" s="20"/>
      <c r="Y65" s="20"/>
      <c r="Z65" s="20"/>
      <c r="AA65" s="20"/>
      <c r="AB65" s="20"/>
      <c r="AC65" s="20"/>
      <c r="AD65" s="20"/>
      <c r="AE65" s="20"/>
    </row>
    <row r="66" spans="1:31" ht="75.75" customHeight="1" x14ac:dyDescent="0.2">
      <c r="A66" s="30">
        <v>57</v>
      </c>
      <c r="B66" s="45">
        <v>4</v>
      </c>
      <c r="C66" s="41" t="s">
        <v>160</v>
      </c>
      <c r="D66" s="30" t="s">
        <v>161</v>
      </c>
      <c r="E66" s="45" t="s">
        <v>62</v>
      </c>
      <c r="F66" s="194" t="s">
        <v>189</v>
      </c>
      <c r="G66" s="245">
        <v>43465</v>
      </c>
      <c r="H66" s="30" t="s">
        <v>35</v>
      </c>
      <c r="I66" s="218" t="s">
        <v>190</v>
      </c>
      <c r="J66" s="216" t="s">
        <v>191</v>
      </c>
      <c r="K66" s="217" t="s">
        <v>192</v>
      </c>
      <c r="L66" s="30" t="s">
        <v>71</v>
      </c>
      <c r="M66" s="215">
        <v>1</v>
      </c>
      <c r="N66" s="183">
        <v>1</v>
      </c>
      <c r="O66" s="215">
        <v>0</v>
      </c>
      <c r="P66" s="215">
        <v>0</v>
      </c>
      <c r="Q66" s="215">
        <v>0</v>
      </c>
      <c r="R66" s="215">
        <v>1</v>
      </c>
      <c r="S66" s="20"/>
      <c r="T66" s="20"/>
      <c r="U66" s="20"/>
      <c r="V66" s="20"/>
      <c r="W66" s="20"/>
      <c r="X66" s="20"/>
      <c r="Y66" s="20"/>
      <c r="Z66" s="20"/>
      <c r="AA66" s="20"/>
      <c r="AB66" s="20"/>
      <c r="AC66" s="20"/>
      <c r="AD66" s="20"/>
      <c r="AE66" s="20"/>
    </row>
    <row r="67" spans="1:31" ht="108" customHeight="1" x14ac:dyDescent="0.2">
      <c r="A67" s="30">
        <v>58</v>
      </c>
      <c r="B67" s="381">
        <v>5</v>
      </c>
      <c r="C67" s="383">
        <v>5.0999999999999996</v>
      </c>
      <c r="D67" s="381" t="s">
        <v>451</v>
      </c>
      <c r="E67" s="381" t="s">
        <v>145</v>
      </c>
      <c r="F67" s="379" t="s">
        <v>146</v>
      </c>
      <c r="G67" s="380">
        <v>43465</v>
      </c>
      <c r="H67" s="381" t="s">
        <v>35</v>
      </c>
      <c r="I67" s="377" t="s">
        <v>147</v>
      </c>
      <c r="J67" s="377" t="s">
        <v>148</v>
      </c>
      <c r="K67" s="382" t="s">
        <v>149</v>
      </c>
      <c r="L67" s="383" t="s">
        <v>71</v>
      </c>
      <c r="M67" s="384" t="s">
        <v>72</v>
      </c>
      <c r="N67" s="385">
        <v>1</v>
      </c>
      <c r="O67" s="386" t="s">
        <v>72</v>
      </c>
      <c r="P67" s="387">
        <v>0.3</v>
      </c>
      <c r="Q67" s="387" t="s">
        <v>144</v>
      </c>
      <c r="R67" s="387">
        <v>0.7</v>
      </c>
      <c r="S67" s="20"/>
      <c r="T67" s="20"/>
      <c r="U67" s="20"/>
      <c r="V67" s="20"/>
      <c r="W67" s="20"/>
      <c r="X67" s="20"/>
      <c r="Y67" s="20"/>
      <c r="Z67" s="20"/>
      <c r="AA67" s="20"/>
      <c r="AB67" s="20"/>
      <c r="AC67" s="20"/>
      <c r="AD67" s="20"/>
      <c r="AE67" s="20"/>
    </row>
    <row r="68" spans="1:31" ht="148.5" customHeight="1" x14ac:dyDescent="0.2">
      <c r="A68" s="30">
        <v>59</v>
      </c>
      <c r="B68" s="49">
        <v>5</v>
      </c>
      <c r="C68" s="30" t="s">
        <v>150</v>
      </c>
      <c r="D68" s="49" t="s">
        <v>451</v>
      </c>
      <c r="E68" s="49" t="s">
        <v>145</v>
      </c>
      <c r="F68" s="390" t="s">
        <v>487</v>
      </c>
      <c r="G68" s="391">
        <v>43465</v>
      </c>
      <c r="H68" s="390" t="s">
        <v>35</v>
      </c>
      <c r="I68" s="377" t="s">
        <v>488</v>
      </c>
      <c r="J68" s="377" t="s">
        <v>489</v>
      </c>
      <c r="K68" s="392" t="s">
        <v>490</v>
      </c>
      <c r="L68" s="378" t="s">
        <v>491</v>
      </c>
      <c r="M68" s="393"/>
      <c r="N68" s="394">
        <v>1</v>
      </c>
      <c r="O68" s="388" t="s">
        <v>144</v>
      </c>
      <c r="P68" s="388">
        <v>0.4</v>
      </c>
      <c r="Q68" s="388"/>
      <c r="R68" s="388">
        <v>0.6</v>
      </c>
      <c r="S68" s="20"/>
      <c r="T68" s="20"/>
      <c r="U68" s="20"/>
      <c r="V68" s="20"/>
      <c r="W68" s="20"/>
      <c r="X68" s="20"/>
      <c r="Y68" s="20"/>
      <c r="Z68" s="20"/>
      <c r="AA68" s="20"/>
      <c r="AB68" s="20"/>
      <c r="AC68" s="20"/>
      <c r="AD68" s="20"/>
      <c r="AE68" s="20"/>
    </row>
    <row r="69" spans="1:31" ht="132.75" customHeight="1" x14ac:dyDescent="0.2">
      <c r="A69" s="30">
        <v>60</v>
      </c>
      <c r="B69" s="49">
        <v>5</v>
      </c>
      <c r="C69" s="30" t="s">
        <v>151</v>
      </c>
      <c r="D69" s="49" t="s">
        <v>451</v>
      </c>
      <c r="E69" s="49" t="s">
        <v>145</v>
      </c>
      <c r="F69" s="390" t="s">
        <v>492</v>
      </c>
      <c r="G69" s="391">
        <v>43465</v>
      </c>
      <c r="H69" s="390" t="s">
        <v>35</v>
      </c>
      <c r="I69" s="377" t="s">
        <v>493</v>
      </c>
      <c r="J69" s="377" t="s">
        <v>494</v>
      </c>
      <c r="K69" s="392" t="s">
        <v>495</v>
      </c>
      <c r="L69" s="378" t="s">
        <v>491</v>
      </c>
      <c r="M69" s="395" t="s">
        <v>72</v>
      </c>
      <c r="N69" s="394">
        <v>1</v>
      </c>
      <c r="O69" s="389" t="s">
        <v>144</v>
      </c>
      <c r="P69" s="388">
        <v>0.3</v>
      </c>
      <c r="Q69" s="388"/>
      <c r="R69" s="388">
        <v>0.7</v>
      </c>
      <c r="S69" s="20"/>
      <c r="T69" s="20"/>
      <c r="U69" s="20"/>
      <c r="V69" s="20"/>
      <c r="W69" s="20"/>
      <c r="X69" s="20"/>
      <c r="Y69" s="20"/>
      <c r="Z69" s="20"/>
      <c r="AA69" s="20"/>
      <c r="AB69" s="20"/>
      <c r="AC69" s="20"/>
      <c r="AD69" s="20"/>
      <c r="AE69" s="20"/>
    </row>
    <row r="70" spans="1:31" ht="90.75" customHeight="1" x14ac:dyDescent="0.2">
      <c r="A70" s="30">
        <v>61</v>
      </c>
      <c r="B70" s="49">
        <v>5</v>
      </c>
      <c r="C70" s="30">
        <v>5.0999999999999996</v>
      </c>
      <c r="D70" s="49" t="s">
        <v>451</v>
      </c>
      <c r="E70" s="49" t="s">
        <v>145</v>
      </c>
      <c r="F70" s="32" t="s">
        <v>321</v>
      </c>
      <c r="G70" s="246">
        <v>43465</v>
      </c>
      <c r="H70" s="49" t="s">
        <v>35</v>
      </c>
      <c r="I70" s="187" t="s">
        <v>322</v>
      </c>
      <c r="J70" s="187" t="s">
        <v>323</v>
      </c>
      <c r="K70" s="183" t="s">
        <v>324</v>
      </c>
      <c r="L70" s="30" t="s">
        <v>71</v>
      </c>
      <c r="M70" s="266"/>
      <c r="N70" s="254">
        <v>1</v>
      </c>
      <c r="O70" s="247" t="s">
        <v>72</v>
      </c>
      <c r="P70" s="239" t="s">
        <v>144</v>
      </c>
      <c r="Q70" s="239" t="s">
        <v>144</v>
      </c>
      <c r="R70" s="239">
        <v>1</v>
      </c>
      <c r="S70" s="20"/>
      <c r="T70" s="20"/>
      <c r="U70" s="20"/>
      <c r="V70" s="20"/>
      <c r="W70" s="20"/>
      <c r="X70" s="20"/>
      <c r="Y70" s="20"/>
      <c r="Z70" s="20"/>
      <c r="AA70" s="20"/>
      <c r="AB70" s="20"/>
      <c r="AC70" s="20"/>
      <c r="AD70" s="20"/>
      <c r="AE70" s="20"/>
    </row>
    <row r="71" spans="1:31" ht="84" customHeight="1" x14ac:dyDescent="0.2">
      <c r="A71" s="30">
        <v>62</v>
      </c>
      <c r="B71" s="49">
        <v>5</v>
      </c>
      <c r="C71" s="30">
        <v>5.0999999999999996</v>
      </c>
      <c r="D71" s="49" t="s">
        <v>451</v>
      </c>
      <c r="E71" s="49" t="s">
        <v>145</v>
      </c>
      <c r="F71" s="32" t="s">
        <v>450</v>
      </c>
      <c r="G71" s="246">
        <v>43465</v>
      </c>
      <c r="H71" s="49" t="s">
        <v>35</v>
      </c>
      <c r="I71" s="187" t="s">
        <v>325</v>
      </c>
      <c r="J71" s="187" t="s">
        <v>326</v>
      </c>
      <c r="K71" s="183" t="s">
        <v>327</v>
      </c>
      <c r="L71" s="30" t="s">
        <v>71</v>
      </c>
      <c r="M71" s="266"/>
      <c r="N71" s="254">
        <v>1</v>
      </c>
      <c r="O71" s="247" t="s">
        <v>72</v>
      </c>
      <c r="P71" s="239" t="s">
        <v>144</v>
      </c>
      <c r="Q71" s="239" t="s">
        <v>144</v>
      </c>
      <c r="R71" s="239">
        <v>1</v>
      </c>
      <c r="T71" s="20"/>
      <c r="U71" s="20"/>
      <c r="V71" s="20"/>
      <c r="W71" s="20"/>
      <c r="X71" s="20"/>
      <c r="Y71" s="20"/>
      <c r="Z71" s="20"/>
      <c r="AA71" s="20"/>
      <c r="AB71" s="20"/>
      <c r="AC71" s="20"/>
      <c r="AD71" s="20"/>
      <c r="AE71" s="20"/>
    </row>
    <row r="72" spans="1:31" ht="141.75" customHeight="1" x14ac:dyDescent="0.2">
      <c r="A72" s="30">
        <v>63</v>
      </c>
      <c r="B72" s="49">
        <v>5</v>
      </c>
      <c r="C72" s="30">
        <v>5.0999999999999996</v>
      </c>
      <c r="D72" s="49" t="s">
        <v>451</v>
      </c>
      <c r="E72" s="49" t="s">
        <v>145</v>
      </c>
      <c r="F72" s="32" t="s">
        <v>328</v>
      </c>
      <c r="G72" s="246">
        <v>43465</v>
      </c>
      <c r="H72" s="49" t="s">
        <v>37</v>
      </c>
      <c r="I72" s="187" t="s">
        <v>329</v>
      </c>
      <c r="J72" s="187" t="s">
        <v>330</v>
      </c>
      <c r="K72" s="183" t="s">
        <v>331</v>
      </c>
      <c r="L72" s="30" t="s">
        <v>71</v>
      </c>
      <c r="M72" s="243" t="s">
        <v>94</v>
      </c>
      <c r="N72" s="254">
        <v>0.8</v>
      </c>
      <c r="O72" s="239">
        <v>0.8</v>
      </c>
      <c r="P72" s="239">
        <v>0.8</v>
      </c>
      <c r="Q72" s="239">
        <v>0.8</v>
      </c>
      <c r="R72" s="239">
        <v>0.8</v>
      </c>
      <c r="T72" s="20"/>
      <c r="U72" s="20"/>
      <c r="V72" s="20"/>
      <c r="W72" s="20"/>
      <c r="X72" s="20"/>
      <c r="Y72" s="20"/>
      <c r="Z72" s="20"/>
      <c r="AA72" s="20"/>
      <c r="AB72" s="20"/>
      <c r="AC72" s="20"/>
      <c r="AD72" s="20"/>
      <c r="AE72" s="20"/>
    </row>
    <row r="73" spans="1:31" ht="80.25" customHeight="1" x14ac:dyDescent="0.2">
      <c r="A73" s="30">
        <v>64</v>
      </c>
      <c r="B73" s="30">
        <v>3</v>
      </c>
      <c r="C73" s="30">
        <v>3.2</v>
      </c>
      <c r="D73" s="30" t="s">
        <v>198</v>
      </c>
      <c r="E73" s="30" t="s">
        <v>62</v>
      </c>
      <c r="F73" s="31" t="s">
        <v>332</v>
      </c>
      <c r="G73" s="48">
        <v>43465</v>
      </c>
      <c r="H73" s="49" t="s">
        <v>35</v>
      </c>
      <c r="I73" s="32" t="s">
        <v>63</v>
      </c>
      <c r="J73" s="31" t="s">
        <v>333</v>
      </c>
      <c r="K73" s="183" t="s">
        <v>64</v>
      </c>
      <c r="L73" s="30" t="s">
        <v>71</v>
      </c>
      <c r="M73" s="248">
        <v>0.95</v>
      </c>
      <c r="N73" s="183">
        <v>0.96</v>
      </c>
      <c r="O73" s="183"/>
      <c r="P73" s="183">
        <v>0.34</v>
      </c>
      <c r="Q73" s="183">
        <v>0.33</v>
      </c>
      <c r="R73" s="183">
        <v>0.33</v>
      </c>
      <c r="T73" s="20"/>
      <c r="U73" s="20"/>
      <c r="V73" s="20"/>
      <c r="W73" s="20"/>
      <c r="X73" s="20"/>
      <c r="Y73" s="20"/>
      <c r="Z73" s="20"/>
      <c r="AA73" s="20"/>
      <c r="AB73" s="20"/>
      <c r="AC73" s="20"/>
      <c r="AD73" s="20"/>
      <c r="AE73" s="20"/>
    </row>
    <row r="74" spans="1:31" ht="110.25" customHeight="1" x14ac:dyDescent="0.2">
      <c r="A74" s="30">
        <v>65</v>
      </c>
      <c r="B74" s="30">
        <v>3</v>
      </c>
      <c r="C74" s="30">
        <v>3.2</v>
      </c>
      <c r="D74" s="30" t="s">
        <v>198</v>
      </c>
      <c r="E74" s="30" t="s">
        <v>62</v>
      </c>
      <c r="F74" s="32" t="s">
        <v>66</v>
      </c>
      <c r="G74" s="48">
        <v>43465</v>
      </c>
      <c r="H74" s="49" t="s">
        <v>36</v>
      </c>
      <c r="I74" s="32" t="s">
        <v>67</v>
      </c>
      <c r="J74" s="31" t="s">
        <v>199</v>
      </c>
      <c r="K74" s="183" t="s">
        <v>68</v>
      </c>
      <c r="L74" s="30" t="s">
        <v>71</v>
      </c>
      <c r="M74" s="248">
        <v>1</v>
      </c>
      <c r="N74" s="183">
        <v>0.95</v>
      </c>
      <c r="O74" s="183">
        <v>0.95</v>
      </c>
      <c r="P74" s="183">
        <v>0.95</v>
      </c>
      <c r="Q74" s="183">
        <v>0.95</v>
      </c>
      <c r="R74" s="183">
        <v>0.95</v>
      </c>
      <c r="T74" s="20"/>
      <c r="U74" s="20"/>
      <c r="V74" s="20"/>
      <c r="W74" s="20"/>
      <c r="X74" s="20"/>
      <c r="Y74" s="20"/>
      <c r="Z74" s="20"/>
      <c r="AA74" s="20"/>
      <c r="AB74" s="20"/>
      <c r="AC74" s="20"/>
      <c r="AD74" s="20"/>
      <c r="AE74" s="20"/>
    </row>
    <row r="75" spans="1:31" ht="132" customHeight="1" x14ac:dyDescent="0.2">
      <c r="A75" s="30">
        <v>66</v>
      </c>
      <c r="B75" s="30">
        <v>3</v>
      </c>
      <c r="C75" s="30">
        <v>3.2</v>
      </c>
      <c r="D75" s="30" t="s">
        <v>198</v>
      </c>
      <c r="E75" s="30" t="s">
        <v>62</v>
      </c>
      <c r="F75" s="31" t="s">
        <v>200</v>
      </c>
      <c r="G75" s="48">
        <v>43465</v>
      </c>
      <c r="H75" s="49" t="s">
        <v>35</v>
      </c>
      <c r="I75" s="32" t="s">
        <v>201</v>
      </c>
      <c r="J75" s="31" t="s">
        <v>202</v>
      </c>
      <c r="K75" s="183" t="s">
        <v>203</v>
      </c>
      <c r="L75" s="30" t="s">
        <v>71</v>
      </c>
      <c r="M75" s="249">
        <v>0.9869</v>
      </c>
      <c r="N75" s="183">
        <v>1</v>
      </c>
      <c r="O75" s="231" t="s">
        <v>65</v>
      </c>
      <c r="P75" s="231" t="s">
        <v>65</v>
      </c>
      <c r="Q75" s="231" t="s">
        <v>65</v>
      </c>
      <c r="R75" s="183">
        <v>1</v>
      </c>
      <c r="T75" s="20"/>
      <c r="U75" s="20"/>
      <c r="V75" s="20"/>
      <c r="W75" s="20"/>
      <c r="X75" s="20"/>
      <c r="Y75" s="20"/>
      <c r="Z75" s="20"/>
      <c r="AA75" s="20"/>
      <c r="AB75" s="20"/>
      <c r="AC75" s="20"/>
      <c r="AD75" s="20"/>
      <c r="AE75" s="20"/>
    </row>
    <row r="76" spans="1:31" ht="108" customHeight="1" x14ac:dyDescent="0.2">
      <c r="A76" s="30">
        <v>67</v>
      </c>
      <c r="B76" s="30">
        <v>3</v>
      </c>
      <c r="C76" s="30">
        <v>3.2</v>
      </c>
      <c r="D76" s="30" t="s">
        <v>198</v>
      </c>
      <c r="E76" s="30" t="s">
        <v>62</v>
      </c>
      <c r="F76" s="31" t="s">
        <v>367</v>
      </c>
      <c r="G76" s="48">
        <v>43465</v>
      </c>
      <c r="H76" s="49" t="s">
        <v>35</v>
      </c>
      <c r="I76" s="32" t="s">
        <v>368</v>
      </c>
      <c r="J76" s="31" t="s">
        <v>369</v>
      </c>
      <c r="K76" s="183" t="s">
        <v>334</v>
      </c>
      <c r="L76" s="30" t="s">
        <v>71</v>
      </c>
      <c r="M76" s="249"/>
      <c r="N76" s="183">
        <v>1</v>
      </c>
      <c r="O76" s="231" t="s">
        <v>65</v>
      </c>
      <c r="P76" s="239">
        <v>0.5</v>
      </c>
      <c r="Q76" s="231" t="s">
        <v>65</v>
      </c>
      <c r="R76" s="183">
        <v>0.5</v>
      </c>
      <c r="T76" s="20"/>
      <c r="U76" s="20"/>
      <c r="V76" s="20"/>
      <c r="W76" s="20"/>
      <c r="X76" s="20"/>
      <c r="Y76" s="20"/>
      <c r="Z76" s="20"/>
      <c r="AA76" s="20"/>
      <c r="AB76" s="20"/>
      <c r="AC76" s="20"/>
      <c r="AD76" s="20"/>
      <c r="AE76" s="20"/>
    </row>
    <row r="77" spans="1:31" ht="71.25" customHeight="1" x14ac:dyDescent="0.2">
      <c r="A77" s="30">
        <v>68</v>
      </c>
      <c r="B77" s="30">
        <v>3</v>
      </c>
      <c r="C77" s="30">
        <v>3.1</v>
      </c>
      <c r="D77" s="30" t="s">
        <v>335</v>
      </c>
      <c r="E77" s="30" t="s">
        <v>154</v>
      </c>
      <c r="F77" s="31" t="s">
        <v>155</v>
      </c>
      <c r="G77" s="48">
        <v>43465</v>
      </c>
      <c r="H77" s="30" t="s">
        <v>35</v>
      </c>
      <c r="I77" s="31" t="s">
        <v>156</v>
      </c>
      <c r="J77" s="31" t="s">
        <v>157</v>
      </c>
      <c r="K77" s="183" t="s">
        <v>386</v>
      </c>
      <c r="L77" s="30" t="s">
        <v>71</v>
      </c>
      <c r="M77" s="239">
        <v>1</v>
      </c>
      <c r="N77" s="183">
        <v>0.98</v>
      </c>
      <c r="O77" s="239">
        <v>0.25</v>
      </c>
      <c r="P77" s="239">
        <v>0.35</v>
      </c>
      <c r="Q77" s="239">
        <v>0.19</v>
      </c>
      <c r="R77" s="239">
        <v>0.19</v>
      </c>
      <c r="S77" s="188">
        <f>SUM(O77:R77)</f>
        <v>0.98</v>
      </c>
      <c r="T77" s="20"/>
      <c r="U77" s="20"/>
      <c r="V77" s="20"/>
      <c r="W77" s="20"/>
      <c r="X77" s="20"/>
      <c r="Y77" s="20"/>
      <c r="Z77" s="20"/>
      <c r="AA77" s="20"/>
      <c r="AB77" s="20"/>
      <c r="AC77" s="20"/>
      <c r="AD77" s="20"/>
      <c r="AE77" s="20"/>
    </row>
    <row r="78" spans="1:31" ht="155.25" customHeight="1" x14ac:dyDescent="0.2">
      <c r="A78" s="30">
        <v>69</v>
      </c>
      <c r="B78" s="30">
        <v>3</v>
      </c>
      <c r="C78" s="30">
        <v>3.1</v>
      </c>
      <c r="D78" s="30" t="s">
        <v>335</v>
      </c>
      <c r="E78" s="30" t="s">
        <v>154</v>
      </c>
      <c r="F78" s="31" t="s">
        <v>336</v>
      </c>
      <c r="G78" s="48">
        <v>43465</v>
      </c>
      <c r="H78" s="30" t="s">
        <v>35</v>
      </c>
      <c r="I78" s="31" t="s">
        <v>158</v>
      </c>
      <c r="J78" s="31" t="s">
        <v>337</v>
      </c>
      <c r="K78" s="183" t="s">
        <v>338</v>
      </c>
      <c r="L78" s="30" t="s">
        <v>71</v>
      </c>
      <c r="M78" s="239">
        <v>1</v>
      </c>
      <c r="N78" s="183">
        <v>1</v>
      </c>
      <c r="O78" s="239">
        <v>0</v>
      </c>
      <c r="P78" s="239">
        <v>0.33</v>
      </c>
      <c r="Q78" s="239">
        <v>0.34</v>
      </c>
      <c r="R78" s="239">
        <v>0.33</v>
      </c>
      <c r="S78" s="188">
        <f>SUM(O78:R78)</f>
        <v>1</v>
      </c>
      <c r="T78" s="20"/>
      <c r="U78" s="20"/>
      <c r="V78" s="20"/>
      <c r="W78" s="20"/>
      <c r="X78" s="20"/>
      <c r="Y78" s="20"/>
      <c r="Z78" s="20"/>
      <c r="AA78" s="20"/>
      <c r="AB78" s="20"/>
      <c r="AC78" s="20"/>
      <c r="AD78" s="20"/>
      <c r="AE78" s="20"/>
    </row>
    <row r="79" spans="1:31" ht="141" customHeight="1" x14ac:dyDescent="0.2">
      <c r="A79" s="30">
        <v>70</v>
      </c>
      <c r="B79" s="30">
        <v>3</v>
      </c>
      <c r="C79" s="30">
        <v>3.1</v>
      </c>
      <c r="D79" s="30" t="s">
        <v>335</v>
      </c>
      <c r="E79" s="30" t="s">
        <v>154</v>
      </c>
      <c r="F79" s="31" t="s">
        <v>370</v>
      </c>
      <c r="G79" s="48">
        <v>43465</v>
      </c>
      <c r="H79" s="30" t="s">
        <v>35</v>
      </c>
      <c r="I79" s="31" t="s">
        <v>447</v>
      </c>
      <c r="J79" s="31" t="s">
        <v>339</v>
      </c>
      <c r="K79" s="183" t="s">
        <v>340</v>
      </c>
      <c r="L79" s="30" t="s">
        <v>71</v>
      </c>
      <c r="M79" s="239">
        <v>1</v>
      </c>
      <c r="N79" s="183">
        <v>1</v>
      </c>
      <c r="O79" s="239">
        <v>0.23</v>
      </c>
      <c r="P79" s="239">
        <v>0.27</v>
      </c>
      <c r="Q79" s="239">
        <v>0.24</v>
      </c>
      <c r="R79" s="239">
        <v>0.26</v>
      </c>
      <c r="S79" s="188">
        <f>SUM(O79:R79)</f>
        <v>1</v>
      </c>
      <c r="T79" s="20"/>
      <c r="U79" s="20"/>
      <c r="V79" s="20"/>
      <c r="W79" s="20"/>
      <c r="X79" s="20"/>
      <c r="Y79" s="20"/>
      <c r="Z79" s="20"/>
      <c r="AA79" s="20"/>
      <c r="AB79" s="20"/>
      <c r="AC79" s="20"/>
      <c r="AD79" s="20"/>
      <c r="AE79" s="20"/>
    </row>
    <row r="80" spans="1:31" ht="186.75" customHeight="1" x14ac:dyDescent="0.2">
      <c r="A80" s="30">
        <v>71</v>
      </c>
      <c r="B80" s="30">
        <v>3</v>
      </c>
      <c r="C80" s="30">
        <v>3.1</v>
      </c>
      <c r="D80" s="30" t="s">
        <v>335</v>
      </c>
      <c r="E80" s="30" t="s">
        <v>154</v>
      </c>
      <c r="F80" s="31" t="s">
        <v>159</v>
      </c>
      <c r="G80" s="48">
        <v>43465</v>
      </c>
      <c r="H80" s="30" t="s">
        <v>35</v>
      </c>
      <c r="I80" s="31" t="s">
        <v>448</v>
      </c>
      <c r="J80" s="31" t="s">
        <v>341</v>
      </c>
      <c r="K80" s="183" t="s">
        <v>342</v>
      </c>
      <c r="L80" s="30" t="s">
        <v>71</v>
      </c>
      <c r="M80" s="239">
        <v>1</v>
      </c>
      <c r="N80" s="183">
        <v>1</v>
      </c>
      <c r="O80" s="239">
        <v>0</v>
      </c>
      <c r="P80" s="239">
        <v>0.33</v>
      </c>
      <c r="Q80" s="239">
        <v>0.34</v>
      </c>
      <c r="R80" s="239">
        <v>0.33</v>
      </c>
      <c r="S80" s="188">
        <f>SUM(O80:R80)</f>
        <v>1</v>
      </c>
      <c r="T80" s="20"/>
      <c r="U80" s="20"/>
      <c r="V80" s="20"/>
      <c r="W80" s="20"/>
      <c r="X80" s="20"/>
      <c r="Y80" s="20"/>
      <c r="Z80" s="20"/>
      <c r="AA80" s="20"/>
      <c r="AB80" s="20"/>
      <c r="AC80" s="20"/>
      <c r="AD80" s="20"/>
      <c r="AE80" s="20"/>
    </row>
    <row r="81" spans="1:31" ht="111" customHeight="1" x14ac:dyDescent="0.2">
      <c r="A81" s="30">
        <v>72</v>
      </c>
      <c r="B81" s="30">
        <v>3</v>
      </c>
      <c r="C81" s="30">
        <v>3.1</v>
      </c>
      <c r="D81" s="30" t="s">
        <v>335</v>
      </c>
      <c r="E81" s="30" t="s">
        <v>154</v>
      </c>
      <c r="F81" s="31" t="s">
        <v>343</v>
      </c>
      <c r="G81" s="48">
        <v>43465</v>
      </c>
      <c r="H81" s="30" t="s">
        <v>35</v>
      </c>
      <c r="I81" s="31" t="s">
        <v>344</v>
      </c>
      <c r="J81" s="31" t="s">
        <v>345</v>
      </c>
      <c r="K81" s="183" t="s">
        <v>346</v>
      </c>
      <c r="L81" s="30" t="s">
        <v>71</v>
      </c>
      <c r="M81" s="239">
        <v>1</v>
      </c>
      <c r="N81" s="183">
        <v>1</v>
      </c>
      <c r="O81" s="239">
        <v>0.34</v>
      </c>
      <c r="P81" s="239">
        <v>0.17</v>
      </c>
      <c r="Q81" s="239">
        <v>0.26</v>
      </c>
      <c r="R81" s="239">
        <v>0.23</v>
      </c>
      <c r="S81" s="188">
        <f>SUM(O81:R81)</f>
        <v>1</v>
      </c>
      <c r="T81" s="20"/>
      <c r="U81" s="20"/>
      <c r="V81" s="20"/>
      <c r="W81" s="20"/>
      <c r="X81" s="20"/>
      <c r="Y81" s="20"/>
      <c r="Z81" s="20"/>
      <c r="AA81" s="20"/>
      <c r="AB81" s="20"/>
      <c r="AC81" s="20"/>
      <c r="AD81" s="20"/>
      <c r="AE81" s="20"/>
    </row>
    <row r="82" spans="1:31" ht="85.5" customHeight="1" x14ac:dyDescent="0.2">
      <c r="I82" s="20"/>
      <c r="N82" s="20"/>
    </row>
    <row r="83" spans="1:31" ht="85.5" customHeight="1" x14ac:dyDescent="0.2">
      <c r="I83" s="20"/>
      <c r="N83" s="20"/>
    </row>
  </sheetData>
  <sheetProtection formatCells="0" formatColumns="0" formatRows="0" sort="0" autoFilter="0" pivotTables="0"/>
  <autoFilter ref="A9:BE81"/>
  <mergeCells count="38">
    <mergeCell ref="A4:L4"/>
    <mergeCell ref="A1:C3"/>
    <mergeCell ref="D1:M3"/>
    <mergeCell ref="N1:R1"/>
    <mergeCell ref="N2:R2"/>
    <mergeCell ref="N3:R3"/>
    <mergeCell ref="A5:L5"/>
    <mergeCell ref="A6:R6"/>
    <mergeCell ref="S6:AG6"/>
    <mergeCell ref="A7:A9"/>
    <mergeCell ref="B7:C7"/>
    <mergeCell ref="D7:G7"/>
    <mergeCell ref="H7:L7"/>
    <mergeCell ref="M7:R7"/>
    <mergeCell ref="S7:AE7"/>
    <mergeCell ref="AF7:AG7"/>
    <mergeCell ref="M8:M9"/>
    <mergeCell ref="B8:B9"/>
    <mergeCell ref="C8:C9"/>
    <mergeCell ref="D8:D9"/>
    <mergeCell ref="E8:E9"/>
    <mergeCell ref="F8:F9"/>
    <mergeCell ref="G8:G9"/>
    <mergeCell ref="H8:H9"/>
    <mergeCell ref="I8:I9"/>
    <mergeCell ref="J8:J9"/>
    <mergeCell ref="K8:K9"/>
    <mergeCell ref="L8:L9"/>
    <mergeCell ref="AE8:AE9"/>
    <mergeCell ref="AF8:AF9"/>
    <mergeCell ref="AG8:AG9"/>
    <mergeCell ref="AI8:AK8"/>
    <mergeCell ref="N8:N9"/>
    <mergeCell ref="O8:R8"/>
    <mergeCell ref="S8:U8"/>
    <mergeCell ref="V8:X8"/>
    <mergeCell ref="Y8:AA8"/>
    <mergeCell ref="AB8:AD8"/>
  </mergeCells>
  <conditionalFormatting sqref="AI9 AK9">
    <cfRule type="cellIs" dxfId="20" priority="22" stopIfTrue="1" operator="equal">
      <formula>"MINIMO"</formula>
    </cfRule>
    <cfRule type="cellIs" dxfId="19" priority="23" stopIfTrue="1" operator="equal">
      <formula>"ACEPTABLE"</formula>
    </cfRule>
    <cfRule type="cellIs" dxfId="18" priority="24" stopIfTrue="1" operator="equal">
      <formula>"SATISFACTORIO"</formula>
    </cfRule>
  </conditionalFormatting>
  <conditionalFormatting sqref="I25:J25">
    <cfRule type="cellIs" dxfId="17" priority="16" stopIfTrue="1" operator="equal">
      <formula>#REF!</formula>
    </cfRule>
    <cfRule type="cellIs" dxfId="16" priority="17" stopIfTrue="1" operator="equal">
      <formula>#REF!</formula>
    </cfRule>
    <cfRule type="cellIs" dxfId="15" priority="18" stopIfTrue="1" operator="equal">
      <formula>#REF!</formula>
    </cfRule>
  </conditionalFormatting>
  <conditionalFormatting sqref="K25">
    <cfRule type="cellIs" dxfId="14" priority="19" stopIfTrue="1" operator="equal">
      <formula>#REF!</formula>
    </cfRule>
    <cfRule type="cellIs" dxfId="13" priority="20" stopIfTrue="1" operator="equal">
      <formula>#REF!</formula>
    </cfRule>
    <cfRule type="cellIs" dxfId="12" priority="21" stopIfTrue="1" operator="equal">
      <formula>#REF!</formula>
    </cfRule>
  </conditionalFormatting>
  <conditionalFormatting sqref="K62:K65">
    <cfRule type="cellIs" dxfId="11" priority="13" stopIfTrue="1" operator="equal">
      <formula>#REF!</formula>
    </cfRule>
    <cfRule type="cellIs" dxfId="10" priority="14" stopIfTrue="1" operator="equal">
      <formula>#REF!</formula>
    </cfRule>
    <cfRule type="cellIs" dxfId="9" priority="15" stopIfTrue="1" operator="equal">
      <formula>#REF!</formula>
    </cfRule>
  </conditionalFormatting>
  <conditionalFormatting sqref="I64:J64">
    <cfRule type="cellIs" dxfId="8" priority="10" stopIfTrue="1" operator="equal">
      <formula>#REF!</formula>
    </cfRule>
    <cfRule type="cellIs" dxfId="7" priority="11" stopIfTrue="1" operator="equal">
      <formula>#REF!</formula>
    </cfRule>
    <cfRule type="cellIs" dxfId="6" priority="12" stopIfTrue="1" operator="equal">
      <formula>#REF!</formula>
    </cfRule>
  </conditionalFormatting>
  <conditionalFormatting sqref="K60">
    <cfRule type="cellIs" dxfId="5" priority="7" stopIfTrue="1" operator="equal">
      <formula>#REF!</formula>
    </cfRule>
    <cfRule type="cellIs" dxfId="4" priority="8" stopIfTrue="1" operator="equal">
      <formula>#REF!</formula>
    </cfRule>
    <cfRule type="cellIs" dxfId="3" priority="9" stopIfTrue="1" operator="equal">
      <formula>#REF!</formula>
    </cfRule>
  </conditionalFormatting>
  <conditionalFormatting sqref="K66">
    <cfRule type="cellIs" dxfId="2" priority="4" stopIfTrue="1" operator="equal">
      <formula>#REF!</formula>
    </cfRule>
    <cfRule type="cellIs" dxfId="1" priority="5" stopIfTrue="1" operator="equal">
      <formula>#REF!</formula>
    </cfRule>
    <cfRule type="cellIs" dxfId="0" priority="6" stopIfTrue="1" operator="equal">
      <formula>#REF!</formula>
    </cfRule>
  </conditionalFormatting>
  <dataValidations disablePrompts="1" count="3">
    <dataValidation type="list" allowBlank="1" showInputMessage="1" showErrorMessage="1" sqref="H31:H36">
      <formula1>#REF!</formula1>
    </dataValidation>
    <dataValidation type="list" allowBlank="1" showInputMessage="1" showErrorMessage="1" sqref="WVP983061:WVP983076 H65537:H65551 JD65537:JD65551 SZ65537:SZ65551 ACV65537:ACV65551 AMR65537:AMR65551 AWN65537:AWN65551 BGJ65537:BGJ65551 BQF65537:BQF65551 CAB65537:CAB65551 CJX65537:CJX65551 CTT65537:CTT65551 DDP65537:DDP65551 DNL65537:DNL65551 DXH65537:DXH65551 EHD65537:EHD65551 EQZ65537:EQZ65551 FAV65537:FAV65551 FKR65537:FKR65551 FUN65537:FUN65551 GEJ65537:GEJ65551 GOF65537:GOF65551 GYB65537:GYB65551 HHX65537:HHX65551 HRT65537:HRT65551 IBP65537:IBP65551 ILL65537:ILL65551 IVH65537:IVH65551 JFD65537:JFD65551 JOZ65537:JOZ65551 JYV65537:JYV65551 KIR65537:KIR65551 KSN65537:KSN65551 LCJ65537:LCJ65551 LMF65537:LMF65551 LWB65537:LWB65551 MFX65537:MFX65551 MPT65537:MPT65551 MZP65537:MZP65551 NJL65537:NJL65551 NTH65537:NTH65551 ODD65537:ODD65551 OMZ65537:OMZ65551 OWV65537:OWV65551 PGR65537:PGR65551 PQN65537:PQN65551 QAJ65537:QAJ65551 QKF65537:QKF65551 QUB65537:QUB65551 RDX65537:RDX65551 RNT65537:RNT65551 RXP65537:RXP65551 SHL65537:SHL65551 SRH65537:SRH65551 TBD65537:TBD65551 TKZ65537:TKZ65551 TUV65537:TUV65551 UER65537:UER65551 UON65537:UON65551 UYJ65537:UYJ65551 VIF65537:VIF65551 VSB65537:VSB65551 WBX65537:WBX65551 WLT65537:WLT65551 WVP65537:WVP65551 H131073:H131087 JD131073:JD131087 SZ131073:SZ131087 ACV131073:ACV131087 AMR131073:AMR131087 AWN131073:AWN131087 BGJ131073:BGJ131087 BQF131073:BQF131087 CAB131073:CAB131087 CJX131073:CJX131087 CTT131073:CTT131087 DDP131073:DDP131087 DNL131073:DNL131087 DXH131073:DXH131087 EHD131073:EHD131087 EQZ131073:EQZ131087 FAV131073:FAV131087 FKR131073:FKR131087 FUN131073:FUN131087 GEJ131073:GEJ131087 GOF131073:GOF131087 GYB131073:GYB131087 HHX131073:HHX131087 HRT131073:HRT131087 IBP131073:IBP131087 ILL131073:ILL131087 IVH131073:IVH131087 JFD131073:JFD131087 JOZ131073:JOZ131087 JYV131073:JYV131087 KIR131073:KIR131087 KSN131073:KSN131087 LCJ131073:LCJ131087 LMF131073:LMF131087 LWB131073:LWB131087 MFX131073:MFX131087 MPT131073:MPT131087 MZP131073:MZP131087 NJL131073:NJL131087 NTH131073:NTH131087 ODD131073:ODD131087 OMZ131073:OMZ131087 OWV131073:OWV131087 PGR131073:PGR131087 PQN131073:PQN131087 QAJ131073:QAJ131087 QKF131073:QKF131087 QUB131073:QUB131087 RDX131073:RDX131087 RNT131073:RNT131087 RXP131073:RXP131087 SHL131073:SHL131087 SRH131073:SRH131087 TBD131073:TBD131087 TKZ131073:TKZ131087 TUV131073:TUV131087 UER131073:UER131087 UON131073:UON131087 UYJ131073:UYJ131087 VIF131073:VIF131087 VSB131073:VSB131087 WBX131073:WBX131087 WLT131073:WLT131087 WVP131073:WVP131087 H196609:H196623 JD196609:JD196623 SZ196609:SZ196623 ACV196609:ACV196623 AMR196609:AMR196623 AWN196609:AWN196623 BGJ196609:BGJ196623 BQF196609:BQF196623 CAB196609:CAB196623 CJX196609:CJX196623 CTT196609:CTT196623 DDP196609:DDP196623 DNL196609:DNL196623 DXH196609:DXH196623 EHD196609:EHD196623 EQZ196609:EQZ196623 FAV196609:FAV196623 FKR196609:FKR196623 FUN196609:FUN196623 GEJ196609:GEJ196623 GOF196609:GOF196623 GYB196609:GYB196623 HHX196609:HHX196623 HRT196609:HRT196623 IBP196609:IBP196623 ILL196609:ILL196623 IVH196609:IVH196623 JFD196609:JFD196623 JOZ196609:JOZ196623 JYV196609:JYV196623 KIR196609:KIR196623 KSN196609:KSN196623 LCJ196609:LCJ196623 LMF196609:LMF196623 LWB196609:LWB196623 MFX196609:MFX196623 MPT196609:MPT196623 MZP196609:MZP196623 NJL196609:NJL196623 NTH196609:NTH196623 ODD196609:ODD196623 OMZ196609:OMZ196623 OWV196609:OWV196623 PGR196609:PGR196623 PQN196609:PQN196623 QAJ196609:QAJ196623 QKF196609:QKF196623 QUB196609:QUB196623 RDX196609:RDX196623 RNT196609:RNT196623 RXP196609:RXP196623 SHL196609:SHL196623 SRH196609:SRH196623 TBD196609:TBD196623 TKZ196609:TKZ196623 TUV196609:TUV196623 UER196609:UER196623 UON196609:UON196623 UYJ196609:UYJ196623 VIF196609:VIF196623 VSB196609:VSB196623 WBX196609:WBX196623 WLT196609:WLT196623 WVP196609:WVP196623 H262145:H262159 JD262145:JD262159 SZ262145:SZ262159 ACV262145:ACV262159 AMR262145:AMR262159 AWN262145:AWN262159 BGJ262145:BGJ262159 BQF262145:BQF262159 CAB262145:CAB262159 CJX262145:CJX262159 CTT262145:CTT262159 DDP262145:DDP262159 DNL262145:DNL262159 DXH262145:DXH262159 EHD262145:EHD262159 EQZ262145:EQZ262159 FAV262145:FAV262159 FKR262145:FKR262159 FUN262145:FUN262159 GEJ262145:GEJ262159 GOF262145:GOF262159 GYB262145:GYB262159 HHX262145:HHX262159 HRT262145:HRT262159 IBP262145:IBP262159 ILL262145:ILL262159 IVH262145:IVH262159 JFD262145:JFD262159 JOZ262145:JOZ262159 JYV262145:JYV262159 KIR262145:KIR262159 KSN262145:KSN262159 LCJ262145:LCJ262159 LMF262145:LMF262159 LWB262145:LWB262159 MFX262145:MFX262159 MPT262145:MPT262159 MZP262145:MZP262159 NJL262145:NJL262159 NTH262145:NTH262159 ODD262145:ODD262159 OMZ262145:OMZ262159 OWV262145:OWV262159 PGR262145:PGR262159 PQN262145:PQN262159 QAJ262145:QAJ262159 QKF262145:QKF262159 QUB262145:QUB262159 RDX262145:RDX262159 RNT262145:RNT262159 RXP262145:RXP262159 SHL262145:SHL262159 SRH262145:SRH262159 TBD262145:TBD262159 TKZ262145:TKZ262159 TUV262145:TUV262159 UER262145:UER262159 UON262145:UON262159 UYJ262145:UYJ262159 VIF262145:VIF262159 VSB262145:VSB262159 WBX262145:WBX262159 WLT262145:WLT262159 WVP262145:WVP262159 H327681:H327695 JD327681:JD327695 SZ327681:SZ327695 ACV327681:ACV327695 AMR327681:AMR327695 AWN327681:AWN327695 BGJ327681:BGJ327695 BQF327681:BQF327695 CAB327681:CAB327695 CJX327681:CJX327695 CTT327681:CTT327695 DDP327681:DDP327695 DNL327681:DNL327695 DXH327681:DXH327695 EHD327681:EHD327695 EQZ327681:EQZ327695 FAV327681:FAV327695 FKR327681:FKR327695 FUN327681:FUN327695 GEJ327681:GEJ327695 GOF327681:GOF327695 GYB327681:GYB327695 HHX327681:HHX327695 HRT327681:HRT327695 IBP327681:IBP327695 ILL327681:ILL327695 IVH327681:IVH327695 JFD327681:JFD327695 JOZ327681:JOZ327695 JYV327681:JYV327695 KIR327681:KIR327695 KSN327681:KSN327695 LCJ327681:LCJ327695 LMF327681:LMF327695 LWB327681:LWB327695 MFX327681:MFX327695 MPT327681:MPT327695 MZP327681:MZP327695 NJL327681:NJL327695 NTH327681:NTH327695 ODD327681:ODD327695 OMZ327681:OMZ327695 OWV327681:OWV327695 PGR327681:PGR327695 PQN327681:PQN327695 QAJ327681:QAJ327695 QKF327681:QKF327695 QUB327681:QUB327695 RDX327681:RDX327695 RNT327681:RNT327695 RXP327681:RXP327695 SHL327681:SHL327695 SRH327681:SRH327695 TBD327681:TBD327695 TKZ327681:TKZ327695 TUV327681:TUV327695 UER327681:UER327695 UON327681:UON327695 UYJ327681:UYJ327695 VIF327681:VIF327695 VSB327681:VSB327695 WBX327681:WBX327695 WLT327681:WLT327695 WVP327681:WVP327695 H393217:H393231 JD393217:JD393231 SZ393217:SZ393231 ACV393217:ACV393231 AMR393217:AMR393231 AWN393217:AWN393231 BGJ393217:BGJ393231 BQF393217:BQF393231 CAB393217:CAB393231 CJX393217:CJX393231 CTT393217:CTT393231 DDP393217:DDP393231 DNL393217:DNL393231 DXH393217:DXH393231 EHD393217:EHD393231 EQZ393217:EQZ393231 FAV393217:FAV393231 FKR393217:FKR393231 FUN393217:FUN393231 GEJ393217:GEJ393231 GOF393217:GOF393231 GYB393217:GYB393231 HHX393217:HHX393231 HRT393217:HRT393231 IBP393217:IBP393231 ILL393217:ILL393231 IVH393217:IVH393231 JFD393217:JFD393231 JOZ393217:JOZ393231 JYV393217:JYV393231 KIR393217:KIR393231 KSN393217:KSN393231 LCJ393217:LCJ393231 LMF393217:LMF393231 LWB393217:LWB393231 MFX393217:MFX393231 MPT393217:MPT393231 MZP393217:MZP393231 NJL393217:NJL393231 NTH393217:NTH393231 ODD393217:ODD393231 OMZ393217:OMZ393231 OWV393217:OWV393231 PGR393217:PGR393231 PQN393217:PQN393231 QAJ393217:QAJ393231 QKF393217:QKF393231 QUB393217:QUB393231 RDX393217:RDX393231 RNT393217:RNT393231 RXP393217:RXP393231 SHL393217:SHL393231 SRH393217:SRH393231 TBD393217:TBD393231 TKZ393217:TKZ393231 TUV393217:TUV393231 UER393217:UER393231 UON393217:UON393231 UYJ393217:UYJ393231 VIF393217:VIF393231 VSB393217:VSB393231 WBX393217:WBX393231 WLT393217:WLT393231 WVP393217:WVP393231 H458753:H458767 JD458753:JD458767 SZ458753:SZ458767 ACV458753:ACV458767 AMR458753:AMR458767 AWN458753:AWN458767 BGJ458753:BGJ458767 BQF458753:BQF458767 CAB458753:CAB458767 CJX458753:CJX458767 CTT458753:CTT458767 DDP458753:DDP458767 DNL458753:DNL458767 DXH458753:DXH458767 EHD458753:EHD458767 EQZ458753:EQZ458767 FAV458753:FAV458767 FKR458753:FKR458767 FUN458753:FUN458767 GEJ458753:GEJ458767 GOF458753:GOF458767 GYB458753:GYB458767 HHX458753:HHX458767 HRT458753:HRT458767 IBP458753:IBP458767 ILL458753:ILL458767 IVH458753:IVH458767 JFD458753:JFD458767 JOZ458753:JOZ458767 JYV458753:JYV458767 KIR458753:KIR458767 KSN458753:KSN458767 LCJ458753:LCJ458767 LMF458753:LMF458767 LWB458753:LWB458767 MFX458753:MFX458767 MPT458753:MPT458767 MZP458753:MZP458767 NJL458753:NJL458767 NTH458753:NTH458767 ODD458753:ODD458767 OMZ458753:OMZ458767 OWV458753:OWV458767 PGR458753:PGR458767 PQN458753:PQN458767 QAJ458753:QAJ458767 QKF458753:QKF458767 QUB458753:QUB458767 RDX458753:RDX458767 RNT458753:RNT458767 RXP458753:RXP458767 SHL458753:SHL458767 SRH458753:SRH458767 TBD458753:TBD458767 TKZ458753:TKZ458767 TUV458753:TUV458767 UER458753:UER458767 UON458753:UON458767 UYJ458753:UYJ458767 VIF458753:VIF458767 VSB458753:VSB458767 WBX458753:WBX458767 WLT458753:WLT458767 WVP458753:WVP458767 H524289:H524303 JD524289:JD524303 SZ524289:SZ524303 ACV524289:ACV524303 AMR524289:AMR524303 AWN524289:AWN524303 BGJ524289:BGJ524303 BQF524289:BQF524303 CAB524289:CAB524303 CJX524289:CJX524303 CTT524289:CTT524303 DDP524289:DDP524303 DNL524289:DNL524303 DXH524289:DXH524303 EHD524289:EHD524303 EQZ524289:EQZ524303 FAV524289:FAV524303 FKR524289:FKR524303 FUN524289:FUN524303 GEJ524289:GEJ524303 GOF524289:GOF524303 GYB524289:GYB524303 HHX524289:HHX524303 HRT524289:HRT524303 IBP524289:IBP524303 ILL524289:ILL524303 IVH524289:IVH524303 JFD524289:JFD524303 JOZ524289:JOZ524303 JYV524289:JYV524303 KIR524289:KIR524303 KSN524289:KSN524303 LCJ524289:LCJ524303 LMF524289:LMF524303 LWB524289:LWB524303 MFX524289:MFX524303 MPT524289:MPT524303 MZP524289:MZP524303 NJL524289:NJL524303 NTH524289:NTH524303 ODD524289:ODD524303 OMZ524289:OMZ524303 OWV524289:OWV524303 PGR524289:PGR524303 PQN524289:PQN524303 QAJ524289:QAJ524303 QKF524289:QKF524303 QUB524289:QUB524303 RDX524289:RDX524303 RNT524289:RNT524303 RXP524289:RXP524303 SHL524289:SHL524303 SRH524289:SRH524303 TBD524289:TBD524303 TKZ524289:TKZ524303 TUV524289:TUV524303 UER524289:UER524303 UON524289:UON524303 UYJ524289:UYJ524303 VIF524289:VIF524303 VSB524289:VSB524303 WBX524289:WBX524303 WLT524289:WLT524303 WVP524289:WVP524303 H589825:H589839 JD589825:JD589839 SZ589825:SZ589839 ACV589825:ACV589839 AMR589825:AMR589839 AWN589825:AWN589839 BGJ589825:BGJ589839 BQF589825:BQF589839 CAB589825:CAB589839 CJX589825:CJX589839 CTT589825:CTT589839 DDP589825:DDP589839 DNL589825:DNL589839 DXH589825:DXH589839 EHD589825:EHD589839 EQZ589825:EQZ589839 FAV589825:FAV589839 FKR589825:FKR589839 FUN589825:FUN589839 GEJ589825:GEJ589839 GOF589825:GOF589839 GYB589825:GYB589839 HHX589825:HHX589839 HRT589825:HRT589839 IBP589825:IBP589839 ILL589825:ILL589839 IVH589825:IVH589839 JFD589825:JFD589839 JOZ589825:JOZ589839 JYV589825:JYV589839 KIR589825:KIR589839 KSN589825:KSN589839 LCJ589825:LCJ589839 LMF589825:LMF589839 LWB589825:LWB589839 MFX589825:MFX589839 MPT589825:MPT589839 MZP589825:MZP589839 NJL589825:NJL589839 NTH589825:NTH589839 ODD589825:ODD589839 OMZ589825:OMZ589839 OWV589825:OWV589839 PGR589825:PGR589839 PQN589825:PQN589839 QAJ589825:QAJ589839 QKF589825:QKF589839 QUB589825:QUB589839 RDX589825:RDX589839 RNT589825:RNT589839 RXP589825:RXP589839 SHL589825:SHL589839 SRH589825:SRH589839 TBD589825:TBD589839 TKZ589825:TKZ589839 TUV589825:TUV589839 UER589825:UER589839 UON589825:UON589839 UYJ589825:UYJ589839 VIF589825:VIF589839 VSB589825:VSB589839 WBX589825:WBX589839 WLT589825:WLT589839 WVP589825:WVP589839 H655361:H655375 JD655361:JD655375 SZ655361:SZ655375 ACV655361:ACV655375 AMR655361:AMR655375 AWN655361:AWN655375 BGJ655361:BGJ655375 BQF655361:BQF655375 CAB655361:CAB655375 CJX655361:CJX655375 CTT655361:CTT655375 DDP655361:DDP655375 DNL655361:DNL655375 DXH655361:DXH655375 EHD655361:EHD655375 EQZ655361:EQZ655375 FAV655361:FAV655375 FKR655361:FKR655375 FUN655361:FUN655375 GEJ655361:GEJ655375 GOF655361:GOF655375 GYB655361:GYB655375 HHX655361:HHX655375 HRT655361:HRT655375 IBP655361:IBP655375 ILL655361:ILL655375 IVH655361:IVH655375 JFD655361:JFD655375 JOZ655361:JOZ655375 JYV655361:JYV655375 KIR655361:KIR655375 KSN655361:KSN655375 LCJ655361:LCJ655375 LMF655361:LMF655375 LWB655361:LWB655375 MFX655361:MFX655375 MPT655361:MPT655375 MZP655361:MZP655375 NJL655361:NJL655375 NTH655361:NTH655375 ODD655361:ODD655375 OMZ655361:OMZ655375 OWV655361:OWV655375 PGR655361:PGR655375 PQN655361:PQN655375 QAJ655361:QAJ655375 QKF655361:QKF655375 QUB655361:QUB655375 RDX655361:RDX655375 RNT655361:RNT655375 RXP655361:RXP655375 SHL655361:SHL655375 SRH655361:SRH655375 TBD655361:TBD655375 TKZ655361:TKZ655375 TUV655361:TUV655375 UER655361:UER655375 UON655361:UON655375 UYJ655361:UYJ655375 VIF655361:VIF655375 VSB655361:VSB655375 WBX655361:WBX655375 WLT655361:WLT655375 WVP655361:WVP655375 H720897:H720911 JD720897:JD720911 SZ720897:SZ720911 ACV720897:ACV720911 AMR720897:AMR720911 AWN720897:AWN720911 BGJ720897:BGJ720911 BQF720897:BQF720911 CAB720897:CAB720911 CJX720897:CJX720911 CTT720897:CTT720911 DDP720897:DDP720911 DNL720897:DNL720911 DXH720897:DXH720911 EHD720897:EHD720911 EQZ720897:EQZ720911 FAV720897:FAV720911 FKR720897:FKR720911 FUN720897:FUN720911 GEJ720897:GEJ720911 GOF720897:GOF720911 GYB720897:GYB720911 HHX720897:HHX720911 HRT720897:HRT720911 IBP720897:IBP720911 ILL720897:ILL720911 IVH720897:IVH720911 JFD720897:JFD720911 JOZ720897:JOZ720911 JYV720897:JYV720911 KIR720897:KIR720911 KSN720897:KSN720911 LCJ720897:LCJ720911 LMF720897:LMF720911 LWB720897:LWB720911 MFX720897:MFX720911 MPT720897:MPT720911 MZP720897:MZP720911 NJL720897:NJL720911 NTH720897:NTH720911 ODD720897:ODD720911 OMZ720897:OMZ720911 OWV720897:OWV720911 PGR720897:PGR720911 PQN720897:PQN720911 QAJ720897:QAJ720911 QKF720897:QKF720911 QUB720897:QUB720911 RDX720897:RDX720911 RNT720897:RNT720911 RXP720897:RXP720911 SHL720897:SHL720911 SRH720897:SRH720911 TBD720897:TBD720911 TKZ720897:TKZ720911 TUV720897:TUV720911 UER720897:UER720911 UON720897:UON720911 UYJ720897:UYJ720911 VIF720897:VIF720911 VSB720897:VSB720911 WBX720897:WBX720911 WLT720897:WLT720911 WVP720897:WVP720911 H786433:H786447 JD786433:JD786447 SZ786433:SZ786447 ACV786433:ACV786447 AMR786433:AMR786447 AWN786433:AWN786447 BGJ786433:BGJ786447 BQF786433:BQF786447 CAB786433:CAB786447 CJX786433:CJX786447 CTT786433:CTT786447 DDP786433:DDP786447 DNL786433:DNL786447 DXH786433:DXH786447 EHD786433:EHD786447 EQZ786433:EQZ786447 FAV786433:FAV786447 FKR786433:FKR786447 FUN786433:FUN786447 GEJ786433:GEJ786447 GOF786433:GOF786447 GYB786433:GYB786447 HHX786433:HHX786447 HRT786433:HRT786447 IBP786433:IBP786447 ILL786433:ILL786447 IVH786433:IVH786447 JFD786433:JFD786447 JOZ786433:JOZ786447 JYV786433:JYV786447 KIR786433:KIR786447 KSN786433:KSN786447 LCJ786433:LCJ786447 LMF786433:LMF786447 LWB786433:LWB786447 MFX786433:MFX786447 MPT786433:MPT786447 MZP786433:MZP786447 NJL786433:NJL786447 NTH786433:NTH786447 ODD786433:ODD786447 OMZ786433:OMZ786447 OWV786433:OWV786447 PGR786433:PGR786447 PQN786433:PQN786447 QAJ786433:QAJ786447 QKF786433:QKF786447 QUB786433:QUB786447 RDX786433:RDX786447 RNT786433:RNT786447 RXP786433:RXP786447 SHL786433:SHL786447 SRH786433:SRH786447 TBD786433:TBD786447 TKZ786433:TKZ786447 TUV786433:TUV786447 UER786433:UER786447 UON786433:UON786447 UYJ786433:UYJ786447 VIF786433:VIF786447 VSB786433:VSB786447 WBX786433:WBX786447 WLT786433:WLT786447 WVP786433:WVP786447 H851969:H851983 JD851969:JD851983 SZ851969:SZ851983 ACV851969:ACV851983 AMR851969:AMR851983 AWN851969:AWN851983 BGJ851969:BGJ851983 BQF851969:BQF851983 CAB851969:CAB851983 CJX851969:CJX851983 CTT851969:CTT851983 DDP851969:DDP851983 DNL851969:DNL851983 DXH851969:DXH851983 EHD851969:EHD851983 EQZ851969:EQZ851983 FAV851969:FAV851983 FKR851969:FKR851983 FUN851969:FUN851983 GEJ851969:GEJ851983 GOF851969:GOF851983 GYB851969:GYB851983 HHX851969:HHX851983 HRT851969:HRT851983 IBP851969:IBP851983 ILL851969:ILL851983 IVH851969:IVH851983 JFD851969:JFD851983 JOZ851969:JOZ851983 JYV851969:JYV851983 KIR851969:KIR851983 KSN851969:KSN851983 LCJ851969:LCJ851983 LMF851969:LMF851983 LWB851969:LWB851983 MFX851969:MFX851983 MPT851969:MPT851983 MZP851969:MZP851983 NJL851969:NJL851983 NTH851969:NTH851983 ODD851969:ODD851983 OMZ851969:OMZ851983 OWV851969:OWV851983 PGR851969:PGR851983 PQN851969:PQN851983 QAJ851969:QAJ851983 QKF851969:QKF851983 QUB851969:QUB851983 RDX851969:RDX851983 RNT851969:RNT851983 RXP851969:RXP851983 SHL851969:SHL851983 SRH851969:SRH851983 TBD851969:TBD851983 TKZ851969:TKZ851983 TUV851969:TUV851983 UER851969:UER851983 UON851969:UON851983 UYJ851969:UYJ851983 VIF851969:VIF851983 VSB851969:VSB851983 WBX851969:WBX851983 WLT851969:WLT851983 WVP851969:WVP851983 H917505:H917519 JD917505:JD917519 SZ917505:SZ917519 ACV917505:ACV917519 AMR917505:AMR917519 AWN917505:AWN917519 BGJ917505:BGJ917519 BQF917505:BQF917519 CAB917505:CAB917519 CJX917505:CJX917519 CTT917505:CTT917519 DDP917505:DDP917519 DNL917505:DNL917519 DXH917505:DXH917519 EHD917505:EHD917519 EQZ917505:EQZ917519 FAV917505:FAV917519 FKR917505:FKR917519 FUN917505:FUN917519 GEJ917505:GEJ917519 GOF917505:GOF917519 GYB917505:GYB917519 HHX917505:HHX917519 HRT917505:HRT917519 IBP917505:IBP917519 ILL917505:ILL917519 IVH917505:IVH917519 JFD917505:JFD917519 JOZ917505:JOZ917519 JYV917505:JYV917519 KIR917505:KIR917519 KSN917505:KSN917519 LCJ917505:LCJ917519 LMF917505:LMF917519 LWB917505:LWB917519 MFX917505:MFX917519 MPT917505:MPT917519 MZP917505:MZP917519 NJL917505:NJL917519 NTH917505:NTH917519 ODD917505:ODD917519 OMZ917505:OMZ917519 OWV917505:OWV917519 PGR917505:PGR917519 PQN917505:PQN917519 QAJ917505:QAJ917519 QKF917505:QKF917519 QUB917505:QUB917519 RDX917505:RDX917519 RNT917505:RNT917519 RXP917505:RXP917519 SHL917505:SHL917519 SRH917505:SRH917519 TBD917505:TBD917519 TKZ917505:TKZ917519 TUV917505:TUV917519 UER917505:UER917519 UON917505:UON917519 UYJ917505:UYJ917519 VIF917505:VIF917519 VSB917505:VSB917519 WBX917505:WBX917519 WLT917505:WLT917519 WVP917505:WVP917519 H983041:H983055 JD983041:JD983055 SZ983041:SZ983055 ACV983041:ACV983055 AMR983041:AMR983055 AWN983041:AWN983055 BGJ983041:BGJ983055 BQF983041:BQF983055 CAB983041:CAB983055 CJX983041:CJX983055 CTT983041:CTT983055 DDP983041:DDP983055 DNL983041:DNL983055 DXH983041:DXH983055 EHD983041:EHD983055 EQZ983041:EQZ983055 FAV983041:FAV983055 FKR983041:FKR983055 FUN983041:FUN983055 GEJ983041:GEJ983055 GOF983041:GOF983055 GYB983041:GYB983055 HHX983041:HHX983055 HRT983041:HRT983055 IBP983041:IBP983055 ILL983041:ILL983055 IVH983041:IVH983055 JFD983041:JFD983055 JOZ983041:JOZ983055 JYV983041:JYV983055 KIR983041:KIR983055 KSN983041:KSN983055 LCJ983041:LCJ983055 LMF983041:LMF983055 LWB983041:LWB983055 MFX983041:MFX983055 MPT983041:MPT983055 MZP983041:MZP983055 NJL983041:NJL983055 NTH983041:NTH983055 ODD983041:ODD983055 OMZ983041:OMZ983055 OWV983041:OWV983055 PGR983041:PGR983055 PQN983041:PQN983055 QAJ983041:QAJ983055 QKF983041:QKF983055 QUB983041:QUB983055 RDX983041:RDX983055 RNT983041:RNT983055 RXP983041:RXP983055 SHL983041:SHL983055 SRH983041:SRH983055 TBD983041:TBD983055 TKZ983041:TKZ983055 TUV983041:TUV983055 UER983041:UER983055 UON983041:UON983055 UYJ983041:UYJ983055 VIF983041:VIF983055 VSB983041:VSB983055 WBX983041:WBX983055 WLT983041:WLT983055 WVP983041:WVP983055 H65607:H65617 JD65607:JD65617 SZ65607:SZ65617 ACV65607:ACV65617 AMR65607:AMR65617 AWN65607:AWN65617 BGJ65607:BGJ65617 BQF65607:BQF65617 CAB65607:CAB65617 CJX65607:CJX65617 CTT65607:CTT65617 DDP65607:DDP65617 DNL65607:DNL65617 DXH65607:DXH65617 EHD65607:EHD65617 EQZ65607:EQZ65617 FAV65607:FAV65617 FKR65607:FKR65617 FUN65607:FUN65617 GEJ65607:GEJ65617 GOF65607:GOF65617 GYB65607:GYB65617 HHX65607:HHX65617 HRT65607:HRT65617 IBP65607:IBP65617 ILL65607:ILL65617 IVH65607:IVH65617 JFD65607:JFD65617 JOZ65607:JOZ65617 JYV65607:JYV65617 KIR65607:KIR65617 KSN65607:KSN65617 LCJ65607:LCJ65617 LMF65607:LMF65617 LWB65607:LWB65617 MFX65607:MFX65617 MPT65607:MPT65617 MZP65607:MZP65617 NJL65607:NJL65617 NTH65607:NTH65617 ODD65607:ODD65617 OMZ65607:OMZ65617 OWV65607:OWV65617 PGR65607:PGR65617 PQN65607:PQN65617 QAJ65607:QAJ65617 QKF65607:QKF65617 QUB65607:QUB65617 RDX65607:RDX65617 RNT65607:RNT65617 RXP65607:RXP65617 SHL65607:SHL65617 SRH65607:SRH65617 TBD65607:TBD65617 TKZ65607:TKZ65617 TUV65607:TUV65617 UER65607:UER65617 UON65607:UON65617 UYJ65607:UYJ65617 VIF65607:VIF65617 VSB65607:VSB65617 WBX65607:WBX65617 WLT65607:WLT65617 WVP65607:WVP65617 H131143:H131153 JD131143:JD131153 SZ131143:SZ131153 ACV131143:ACV131153 AMR131143:AMR131153 AWN131143:AWN131153 BGJ131143:BGJ131153 BQF131143:BQF131153 CAB131143:CAB131153 CJX131143:CJX131153 CTT131143:CTT131153 DDP131143:DDP131153 DNL131143:DNL131153 DXH131143:DXH131153 EHD131143:EHD131153 EQZ131143:EQZ131153 FAV131143:FAV131153 FKR131143:FKR131153 FUN131143:FUN131153 GEJ131143:GEJ131153 GOF131143:GOF131153 GYB131143:GYB131153 HHX131143:HHX131153 HRT131143:HRT131153 IBP131143:IBP131153 ILL131143:ILL131153 IVH131143:IVH131153 JFD131143:JFD131153 JOZ131143:JOZ131153 JYV131143:JYV131153 KIR131143:KIR131153 KSN131143:KSN131153 LCJ131143:LCJ131153 LMF131143:LMF131153 LWB131143:LWB131153 MFX131143:MFX131153 MPT131143:MPT131153 MZP131143:MZP131153 NJL131143:NJL131153 NTH131143:NTH131153 ODD131143:ODD131153 OMZ131143:OMZ131153 OWV131143:OWV131153 PGR131143:PGR131153 PQN131143:PQN131153 QAJ131143:QAJ131153 QKF131143:QKF131153 QUB131143:QUB131153 RDX131143:RDX131153 RNT131143:RNT131153 RXP131143:RXP131153 SHL131143:SHL131153 SRH131143:SRH131153 TBD131143:TBD131153 TKZ131143:TKZ131153 TUV131143:TUV131153 UER131143:UER131153 UON131143:UON131153 UYJ131143:UYJ131153 VIF131143:VIF131153 VSB131143:VSB131153 WBX131143:WBX131153 WLT131143:WLT131153 WVP131143:WVP131153 H196679:H196689 JD196679:JD196689 SZ196679:SZ196689 ACV196679:ACV196689 AMR196679:AMR196689 AWN196679:AWN196689 BGJ196679:BGJ196689 BQF196679:BQF196689 CAB196679:CAB196689 CJX196679:CJX196689 CTT196679:CTT196689 DDP196679:DDP196689 DNL196679:DNL196689 DXH196679:DXH196689 EHD196679:EHD196689 EQZ196679:EQZ196689 FAV196679:FAV196689 FKR196679:FKR196689 FUN196679:FUN196689 GEJ196679:GEJ196689 GOF196679:GOF196689 GYB196679:GYB196689 HHX196679:HHX196689 HRT196679:HRT196689 IBP196679:IBP196689 ILL196679:ILL196689 IVH196679:IVH196689 JFD196679:JFD196689 JOZ196679:JOZ196689 JYV196679:JYV196689 KIR196679:KIR196689 KSN196679:KSN196689 LCJ196679:LCJ196689 LMF196679:LMF196689 LWB196679:LWB196689 MFX196679:MFX196689 MPT196679:MPT196689 MZP196679:MZP196689 NJL196679:NJL196689 NTH196679:NTH196689 ODD196679:ODD196689 OMZ196679:OMZ196689 OWV196679:OWV196689 PGR196679:PGR196689 PQN196679:PQN196689 QAJ196679:QAJ196689 QKF196679:QKF196689 QUB196679:QUB196689 RDX196679:RDX196689 RNT196679:RNT196689 RXP196679:RXP196689 SHL196679:SHL196689 SRH196679:SRH196689 TBD196679:TBD196689 TKZ196679:TKZ196689 TUV196679:TUV196689 UER196679:UER196689 UON196679:UON196689 UYJ196679:UYJ196689 VIF196679:VIF196689 VSB196679:VSB196689 WBX196679:WBX196689 WLT196679:WLT196689 WVP196679:WVP196689 H262215:H262225 JD262215:JD262225 SZ262215:SZ262225 ACV262215:ACV262225 AMR262215:AMR262225 AWN262215:AWN262225 BGJ262215:BGJ262225 BQF262215:BQF262225 CAB262215:CAB262225 CJX262215:CJX262225 CTT262215:CTT262225 DDP262215:DDP262225 DNL262215:DNL262225 DXH262215:DXH262225 EHD262215:EHD262225 EQZ262215:EQZ262225 FAV262215:FAV262225 FKR262215:FKR262225 FUN262215:FUN262225 GEJ262215:GEJ262225 GOF262215:GOF262225 GYB262215:GYB262225 HHX262215:HHX262225 HRT262215:HRT262225 IBP262215:IBP262225 ILL262215:ILL262225 IVH262215:IVH262225 JFD262215:JFD262225 JOZ262215:JOZ262225 JYV262215:JYV262225 KIR262215:KIR262225 KSN262215:KSN262225 LCJ262215:LCJ262225 LMF262215:LMF262225 LWB262215:LWB262225 MFX262215:MFX262225 MPT262215:MPT262225 MZP262215:MZP262225 NJL262215:NJL262225 NTH262215:NTH262225 ODD262215:ODD262225 OMZ262215:OMZ262225 OWV262215:OWV262225 PGR262215:PGR262225 PQN262215:PQN262225 QAJ262215:QAJ262225 QKF262215:QKF262225 QUB262215:QUB262225 RDX262215:RDX262225 RNT262215:RNT262225 RXP262215:RXP262225 SHL262215:SHL262225 SRH262215:SRH262225 TBD262215:TBD262225 TKZ262215:TKZ262225 TUV262215:TUV262225 UER262215:UER262225 UON262215:UON262225 UYJ262215:UYJ262225 VIF262215:VIF262225 VSB262215:VSB262225 WBX262215:WBX262225 WLT262215:WLT262225 WVP262215:WVP262225 H327751:H327761 JD327751:JD327761 SZ327751:SZ327761 ACV327751:ACV327761 AMR327751:AMR327761 AWN327751:AWN327761 BGJ327751:BGJ327761 BQF327751:BQF327761 CAB327751:CAB327761 CJX327751:CJX327761 CTT327751:CTT327761 DDP327751:DDP327761 DNL327751:DNL327761 DXH327751:DXH327761 EHD327751:EHD327761 EQZ327751:EQZ327761 FAV327751:FAV327761 FKR327751:FKR327761 FUN327751:FUN327761 GEJ327751:GEJ327761 GOF327751:GOF327761 GYB327751:GYB327761 HHX327751:HHX327761 HRT327751:HRT327761 IBP327751:IBP327761 ILL327751:ILL327761 IVH327751:IVH327761 JFD327751:JFD327761 JOZ327751:JOZ327761 JYV327751:JYV327761 KIR327751:KIR327761 KSN327751:KSN327761 LCJ327751:LCJ327761 LMF327751:LMF327761 LWB327751:LWB327761 MFX327751:MFX327761 MPT327751:MPT327761 MZP327751:MZP327761 NJL327751:NJL327761 NTH327751:NTH327761 ODD327751:ODD327761 OMZ327751:OMZ327761 OWV327751:OWV327761 PGR327751:PGR327761 PQN327751:PQN327761 QAJ327751:QAJ327761 QKF327751:QKF327761 QUB327751:QUB327761 RDX327751:RDX327761 RNT327751:RNT327761 RXP327751:RXP327761 SHL327751:SHL327761 SRH327751:SRH327761 TBD327751:TBD327761 TKZ327751:TKZ327761 TUV327751:TUV327761 UER327751:UER327761 UON327751:UON327761 UYJ327751:UYJ327761 VIF327751:VIF327761 VSB327751:VSB327761 WBX327751:WBX327761 WLT327751:WLT327761 WVP327751:WVP327761 H393287:H393297 JD393287:JD393297 SZ393287:SZ393297 ACV393287:ACV393297 AMR393287:AMR393297 AWN393287:AWN393297 BGJ393287:BGJ393297 BQF393287:BQF393297 CAB393287:CAB393297 CJX393287:CJX393297 CTT393287:CTT393297 DDP393287:DDP393297 DNL393287:DNL393297 DXH393287:DXH393297 EHD393287:EHD393297 EQZ393287:EQZ393297 FAV393287:FAV393297 FKR393287:FKR393297 FUN393287:FUN393297 GEJ393287:GEJ393297 GOF393287:GOF393297 GYB393287:GYB393297 HHX393287:HHX393297 HRT393287:HRT393297 IBP393287:IBP393297 ILL393287:ILL393297 IVH393287:IVH393297 JFD393287:JFD393297 JOZ393287:JOZ393297 JYV393287:JYV393297 KIR393287:KIR393297 KSN393287:KSN393297 LCJ393287:LCJ393297 LMF393287:LMF393297 LWB393287:LWB393297 MFX393287:MFX393297 MPT393287:MPT393297 MZP393287:MZP393297 NJL393287:NJL393297 NTH393287:NTH393297 ODD393287:ODD393297 OMZ393287:OMZ393297 OWV393287:OWV393297 PGR393287:PGR393297 PQN393287:PQN393297 QAJ393287:QAJ393297 QKF393287:QKF393297 QUB393287:QUB393297 RDX393287:RDX393297 RNT393287:RNT393297 RXP393287:RXP393297 SHL393287:SHL393297 SRH393287:SRH393297 TBD393287:TBD393297 TKZ393287:TKZ393297 TUV393287:TUV393297 UER393287:UER393297 UON393287:UON393297 UYJ393287:UYJ393297 VIF393287:VIF393297 VSB393287:VSB393297 WBX393287:WBX393297 WLT393287:WLT393297 WVP393287:WVP393297 H458823:H458833 JD458823:JD458833 SZ458823:SZ458833 ACV458823:ACV458833 AMR458823:AMR458833 AWN458823:AWN458833 BGJ458823:BGJ458833 BQF458823:BQF458833 CAB458823:CAB458833 CJX458823:CJX458833 CTT458823:CTT458833 DDP458823:DDP458833 DNL458823:DNL458833 DXH458823:DXH458833 EHD458823:EHD458833 EQZ458823:EQZ458833 FAV458823:FAV458833 FKR458823:FKR458833 FUN458823:FUN458833 GEJ458823:GEJ458833 GOF458823:GOF458833 GYB458823:GYB458833 HHX458823:HHX458833 HRT458823:HRT458833 IBP458823:IBP458833 ILL458823:ILL458833 IVH458823:IVH458833 JFD458823:JFD458833 JOZ458823:JOZ458833 JYV458823:JYV458833 KIR458823:KIR458833 KSN458823:KSN458833 LCJ458823:LCJ458833 LMF458823:LMF458833 LWB458823:LWB458833 MFX458823:MFX458833 MPT458823:MPT458833 MZP458823:MZP458833 NJL458823:NJL458833 NTH458823:NTH458833 ODD458823:ODD458833 OMZ458823:OMZ458833 OWV458823:OWV458833 PGR458823:PGR458833 PQN458823:PQN458833 QAJ458823:QAJ458833 QKF458823:QKF458833 QUB458823:QUB458833 RDX458823:RDX458833 RNT458823:RNT458833 RXP458823:RXP458833 SHL458823:SHL458833 SRH458823:SRH458833 TBD458823:TBD458833 TKZ458823:TKZ458833 TUV458823:TUV458833 UER458823:UER458833 UON458823:UON458833 UYJ458823:UYJ458833 VIF458823:VIF458833 VSB458823:VSB458833 WBX458823:WBX458833 WLT458823:WLT458833 WVP458823:WVP458833 H524359:H524369 JD524359:JD524369 SZ524359:SZ524369 ACV524359:ACV524369 AMR524359:AMR524369 AWN524359:AWN524369 BGJ524359:BGJ524369 BQF524359:BQF524369 CAB524359:CAB524369 CJX524359:CJX524369 CTT524359:CTT524369 DDP524359:DDP524369 DNL524359:DNL524369 DXH524359:DXH524369 EHD524359:EHD524369 EQZ524359:EQZ524369 FAV524359:FAV524369 FKR524359:FKR524369 FUN524359:FUN524369 GEJ524359:GEJ524369 GOF524359:GOF524369 GYB524359:GYB524369 HHX524359:HHX524369 HRT524359:HRT524369 IBP524359:IBP524369 ILL524359:ILL524369 IVH524359:IVH524369 JFD524359:JFD524369 JOZ524359:JOZ524369 JYV524359:JYV524369 KIR524359:KIR524369 KSN524359:KSN524369 LCJ524359:LCJ524369 LMF524359:LMF524369 LWB524359:LWB524369 MFX524359:MFX524369 MPT524359:MPT524369 MZP524359:MZP524369 NJL524359:NJL524369 NTH524359:NTH524369 ODD524359:ODD524369 OMZ524359:OMZ524369 OWV524359:OWV524369 PGR524359:PGR524369 PQN524359:PQN524369 QAJ524359:QAJ524369 QKF524359:QKF524369 QUB524359:QUB524369 RDX524359:RDX524369 RNT524359:RNT524369 RXP524359:RXP524369 SHL524359:SHL524369 SRH524359:SRH524369 TBD524359:TBD524369 TKZ524359:TKZ524369 TUV524359:TUV524369 UER524359:UER524369 UON524359:UON524369 UYJ524359:UYJ524369 VIF524359:VIF524369 VSB524359:VSB524369 WBX524359:WBX524369 WLT524359:WLT524369 WVP524359:WVP524369 H589895:H589905 JD589895:JD589905 SZ589895:SZ589905 ACV589895:ACV589905 AMR589895:AMR589905 AWN589895:AWN589905 BGJ589895:BGJ589905 BQF589895:BQF589905 CAB589895:CAB589905 CJX589895:CJX589905 CTT589895:CTT589905 DDP589895:DDP589905 DNL589895:DNL589905 DXH589895:DXH589905 EHD589895:EHD589905 EQZ589895:EQZ589905 FAV589895:FAV589905 FKR589895:FKR589905 FUN589895:FUN589905 GEJ589895:GEJ589905 GOF589895:GOF589905 GYB589895:GYB589905 HHX589895:HHX589905 HRT589895:HRT589905 IBP589895:IBP589905 ILL589895:ILL589905 IVH589895:IVH589905 JFD589895:JFD589905 JOZ589895:JOZ589905 JYV589895:JYV589905 KIR589895:KIR589905 KSN589895:KSN589905 LCJ589895:LCJ589905 LMF589895:LMF589905 LWB589895:LWB589905 MFX589895:MFX589905 MPT589895:MPT589905 MZP589895:MZP589905 NJL589895:NJL589905 NTH589895:NTH589905 ODD589895:ODD589905 OMZ589895:OMZ589905 OWV589895:OWV589905 PGR589895:PGR589905 PQN589895:PQN589905 QAJ589895:QAJ589905 QKF589895:QKF589905 QUB589895:QUB589905 RDX589895:RDX589905 RNT589895:RNT589905 RXP589895:RXP589905 SHL589895:SHL589905 SRH589895:SRH589905 TBD589895:TBD589905 TKZ589895:TKZ589905 TUV589895:TUV589905 UER589895:UER589905 UON589895:UON589905 UYJ589895:UYJ589905 VIF589895:VIF589905 VSB589895:VSB589905 WBX589895:WBX589905 WLT589895:WLT589905 WVP589895:WVP589905 H655431:H655441 JD655431:JD655441 SZ655431:SZ655441 ACV655431:ACV655441 AMR655431:AMR655441 AWN655431:AWN655441 BGJ655431:BGJ655441 BQF655431:BQF655441 CAB655431:CAB655441 CJX655431:CJX655441 CTT655431:CTT655441 DDP655431:DDP655441 DNL655431:DNL655441 DXH655431:DXH655441 EHD655431:EHD655441 EQZ655431:EQZ655441 FAV655431:FAV655441 FKR655431:FKR655441 FUN655431:FUN655441 GEJ655431:GEJ655441 GOF655431:GOF655441 GYB655431:GYB655441 HHX655431:HHX655441 HRT655431:HRT655441 IBP655431:IBP655441 ILL655431:ILL655441 IVH655431:IVH655441 JFD655431:JFD655441 JOZ655431:JOZ655441 JYV655431:JYV655441 KIR655431:KIR655441 KSN655431:KSN655441 LCJ655431:LCJ655441 LMF655431:LMF655441 LWB655431:LWB655441 MFX655431:MFX655441 MPT655431:MPT655441 MZP655431:MZP655441 NJL655431:NJL655441 NTH655431:NTH655441 ODD655431:ODD655441 OMZ655431:OMZ655441 OWV655431:OWV655441 PGR655431:PGR655441 PQN655431:PQN655441 QAJ655431:QAJ655441 QKF655431:QKF655441 QUB655431:QUB655441 RDX655431:RDX655441 RNT655431:RNT655441 RXP655431:RXP655441 SHL655431:SHL655441 SRH655431:SRH655441 TBD655431:TBD655441 TKZ655431:TKZ655441 TUV655431:TUV655441 UER655431:UER655441 UON655431:UON655441 UYJ655431:UYJ655441 VIF655431:VIF655441 VSB655431:VSB655441 WBX655431:WBX655441 WLT655431:WLT655441 WVP655431:WVP655441 H720967:H720977 JD720967:JD720977 SZ720967:SZ720977 ACV720967:ACV720977 AMR720967:AMR720977 AWN720967:AWN720977 BGJ720967:BGJ720977 BQF720967:BQF720977 CAB720967:CAB720977 CJX720967:CJX720977 CTT720967:CTT720977 DDP720967:DDP720977 DNL720967:DNL720977 DXH720967:DXH720977 EHD720967:EHD720977 EQZ720967:EQZ720977 FAV720967:FAV720977 FKR720967:FKR720977 FUN720967:FUN720977 GEJ720967:GEJ720977 GOF720967:GOF720977 GYB720967:GYB720977 HHX720967:HHX720977 HRT720967:HRT720977 IBP720967:IBP720977 ILL720967:ILL720977 IVH720967:IVH720977 JFD720967:JFD720977 JOZ720967:JOZ720977 JYV720967:JYV720977 KIR720967:KIR720977 KSN720967:KSN720977 LCJ720967:LCJ720977 LMF720967:LMF720977 LWB720967:LWB720977 MFX720967:MFX720977 MPT720967:MPT720977 MZP720967:MZP720977 NJL720967:NJL720977 NTH720967:NTH720977 ODD720967:ODD720977 OMZ720967:OMZ720977 OWV720967:OWV720977 PGR720967:PGR720977 PQN720967:PQN720977 QAJ720967:QAJ720977 QKF720967:QKF720977 QUB720967:QUB720977 RDX720967:RDX720977 RNT720967:RNT720977 RXP720967:RXP720977 SHL720967:SHL720977 SRH720967:SRH720977 TBD720967:TBD720977 TKZ720967:TKZ720977 TUV720967:TUV720977 UER720967:UER720977 UON720967:UON720977 UYJ720967:UYJ720977 VIF720967:VIF720977 VSB720967:VSB720977 WBX720967:WBX720977 WLT720967:WLT720977 WVP720967:WVP720977 H786503:H786513 JD786503:JD786513 SZ786503:SZ786513 ACV786503:ACV786513 AMR786503:AMR786513 AWN786503:AWN786513 BGJ786503:BGJ786513 BQF786503:BQF786513 CAB786503:CAB786513 CJX786503:CJX786513 CTT786503:CTT786513 DDP786503:DDP786513 DNL786503:DNL786513 DXH786503:DXH786513 EHD786503:EHD786513 EQZ786503:EQZ786513 FAV786503:FAV786513 FKR786503:FKR786513 FUN786503:FUN786513 GEJ786503:GEJ786513 GOF786503:GOF786513 GYB786503:GYB786513 HHX786503:HHX786513 HRT786503:HRT786513 IBP786503:IBP786513 ILL786503:ILL786513 IVH786503:IVH786513 JFD786503:JFD786513 JOZ786503:JOZ786513 JYV786503:JYV786513 KIR786503:KIR786513 KSN786503:KSN786513 LCJ786503:LCJ786513 LMF786503:LMF786513 LWB786503:LWB786513 MFX786503:MFX786513 MPT786503:MPT786513 MZP786503:MZP786513 NJL786503:NJL786513 NTH786503:NTH786513 ODD786503:ODD786513 OMZ786503:OMZ786513 OWV786503:OWV786513 PGR786503:PGR786513 PQN786503:PQN786513 QAJ786503:QAJ786513 QKF786503:QKF786513 QUB786503:QUB786513 RDX786503:RDX786513 RNT786503:RNT786513 RXP786503:RXP786513 SHL786503:SHL786513 SRH786503:SRH786513 TBD786503:TBD786513 TKZ786503:TKZ786513 TUV786503:TUV786513 UER786503:UER786513 UON786503:UON786513 UYJ786503:UYJ786513 VIF786503:VIF786513 VSB786503:VSB786513 WBX786503:WBX786513 WLT786503:WLT786513 WVP786503:WVP786513 H852039:H852049 JD852039:JD852049 SZ852039:SZ852049 ACV852039:ACV852049 AMR852039:AMR852049 AWN852039:AWN852049 BGJ852039:BGJ852049 BQF852039:BQF852049 CAB852039:CAB852049 CJX852039:CJX852049 CTT852039:CTT852049 DDP852039:DDP852049 DNL852039:DNL852049 DXH852039:DXH852049 EHD852039:EHD852049 EQZ852039:EQZ852049 FAV852039:FAV852049 FKR852039:FKR852049 FUN852039:FUN852049 GEJ852039:GEJ852049 GOF852039:GOF852049 GYB852039:GYB852049 HHX852039:HHX852049 HRT852039:HRT852049 IBP852039:IBP852049 ILL852039:ILL852049 IVH852039:IVH852049 JFD852039:JFD852049 JOZ852039:JOZ852049 JYV852039:JYV852049 KIR852039:KIR852049 KSN852039:KSN852049 LCJ852039:LCJ852049 LMF852039:LMF852049 LWB852039:LWB852049 MFX852039:MFX852049 MPT852039:MPT852049 MZP852039:MZP852049 NJL852039:NJL852049 NTH852039:NTH852049 ODD852039:ODD852049 OMZ852039:OMZ852049 OWV852039:OWV852049 PGR852039:PGR852049 PQN852039:PQN852049 QAJ852039:QAJ852049 QKF852039:QKF852049 QUB852039:QUB852049 RDX852039:RDX852049 RNT852039:RNT852049 RXP852039:RXP852049 SHL852039:SHL852049 SRH852039:SRH852049 TBD852039:TBD852049 TKZ852039:TKZ852049 TUV852039:TUV852049 UER852039:UER852049 UON852039:UON852049 UYJ852039:UYJ852049 VIF852039:VIF852049 VSB852039:VSB852049 WBX852039:WBX852049 WLT852039:WLT852049 WVP852039:WVP852049 H917575:H917585 JD917575:JD917585 SZ917575:SZ917585 ACV917575:ACV917585 AMR917575:AMR917585 AWN917575:AWN917585 BGJ917575:BGJ917585 BQF917575:BQF917585 CAB917575:CAB917585 CJX917575:CJX917585 CTT917575:CTT917585 DDP917575:DDP917585 DNL917575:DNL917585 DXH917575:DXH917585 EHD917575:EHD917585 EQZ917575:EQZ917585 FAV917575:FAV917585 FKR917575:FKR917585 FUN917575:FUN917585 GEJ917575:GEJ917585 GOF917575:GOF917585 GYB917575:GYB917585 HHX917575:HHX917585 HRT917575:HRT917585 IBP917575:IBP917585 ILL917575:ILL917585 IVH917575:IVH917585 JFD917575:JFD917585 JOZ917575:JOZ917585 JYV917575:JYV917585 KIR917575:KIR917585 KSN917575:KSN917585 LCJ917575:LCJ917585 LMF917575:LMF917585 LWB917575:LWB917585 MFX917575:MFX917585 MPT917575:MPT917585 MZP917575:MZP917585 NJL917575:NJL917585 NTH917575:NTH917585 ODD917575:ODD917585 OMZ917575:OMZ917585 OWV917575:OWV917585 PGR917575:PGR917585 PQN917575:PQN917585 QAJ917575:QAJ917585 QKF917575:QKF917585 QUB917575:QUB917585 RDX917575:RDX917585 RNT917575:RNT917585 RXP917575:RXP917585 SHL917575:SHL917585 SRH917575:SRH917585 TBD917575:TBD917585 TKZ917575:TKZ917585 TUV917575:TUV917585 UER917575:UER917585 UON917575:UON917585 UYJ917575:UYJ917585 VIF917575:VIF917585 VSB917575:VSB917585 WBX917575:WBX917585 WLT917575:WLT917585 WVP917575:WVP917585 H983111:H983121 JD983111:JD983121 SZ983111:SZ983121 ACV983111:ACV983121 AMR983111:AMR983121 AWN983111:AWN983121 BGJ983111:BGJ983121 BQF983111:BQF983121 CAB983111:CAB983121 CJX983111:CJX983121 CTT983111:CTT983121 DDP983111:DDP983121 DNL983111:DNL983121 DXH983111:DXH983121 EHD983111:EHD983121 EQZ983111:EQZ983121 FAV983111:FAV983121 FKR983111:FKR983121 FUN983111:FUN983121 GEJ983111:GEJ983121 GOF983111:GOF983121 GYB983111:GYB983121 HHX983111:HHX983121 HRT983111:HRT983121 IBP983111:IBP983121 ILL983111:ILL983121 IVH983111:IVH983121 JFD983111:JFD983121 JOZ983111:JOZ983121 JYV983111:JYV983121 KIR983111:KIR983121 KSN983111:KSN983121 LCJ983111:LCJ983121 LMF983111:LMF983121 LWB983111:LWB983121 MFX983111:MFX983121 MPT983111:MPT983121 MZP983111:MZP983121 NJL983111:NJL983121 NTH983111:NTH983121 ODD983111:ODD983121 OMZ983111:OMZ983121 OWV983111:OWV983121 PGR983111:PGR983121 PQN983111:PQN983121 QAJ983111:QAJ983121 QKF983111:QKF983121 QUB983111:QUB983121 RDX983111:RDX983121 RNT983111:RNT983121 RXP983111:RXP983121 SHL983111:SHL983121 SRH983111:SRH983121 TBD983111:TBD983121 TKZ983111:TKZ983121 TUV983111:TUV983121 UER983111:UER983121 UON983111:UON983121 UYJ983111:UYJ983121 VIF983111:VIF983121 VSB983111:VSB983121 WBX983111:WBX983121 WLT983111:WLT983121 WVP983111:WVP983121 JD10:JD25 H65579:H65600 JD65579:JD65600 SZ65579:SZ65600 ACV65579:ACV65600 AMR65579:AMR65600 AWN65579:AWN65600 BGJ65579:BGJ65600 BQF65579:BQF65600 CAB65579:CAB65600 CJX65579:CJX65600 CTT65579:CTT65600 DDP65579:DDP65600 DNL65579:DNL65600 DXH65579:DXH65600 EHD65579:EHD65600 EQZ65579:EQZ65600 FAV65579:FAV65600 FKR65579:FKR65600 FUN65579:FUN65600 GEJ65579:GEJ65600 GOF65579:GOF65600 GYB65579:GYB65600 HHX65579:HHX65600 HRT65579:HRT65600 IBP65579:IBP65600 ILL65579:ILL65600 IVH65579:IVH65600 JFD65579:JFD65600 JOZ65579:JOZ65600 JYV65579:JYV65600 KIR65579:KIR65600 KSN65579:KSN65600 LCJ65579:LCJ65600 LMF65579:LMF65600 LWB65579:LWB65600 MFX65579:MFX65600 MPT65579:MPT65600 MZP65579:MZP65600 NJL65579:NJL65600 NTH65579:NTH65600 ODD65579:ODD65600 OMZ65579:OMZ65600 OWV65579:OWV65600 PGR65579:PGR65600 PQN65579:PQN65600 QAJ65579:QAJ65600 QKF65579:QKF65600 QUB65579:QUB65600 RDX65579:RDX65600 RNT65579:RNT65600 RXP65579:RXP65600 SHL65579:SHL65600 SRH65579:SRH65600 TBD65579:TBD65600 TKZ65579:TKZ65600 TUV65579:TUV65600 UER65579:UER65600 UON65579:UON65600 UYJ65579:UYJ65600 VIF65579:VIF65600 VSB65579:VSB65600 WBX65579:WBX65600 WLT65579:WLT65600 WVP65579:WVP65600 H131115:H131136 JD131115:JD131136 SZ131115:SZ131136 ACV131115:ACV131136 AMR131115:AMR131136 AWN131115:AWN131136 BGJ131115:BGJ131136 BQF131115:BQF131136 CAB131115:CAB131136 CJX131115:CJX131136 CTT131115:CTT131136 DDP131115:DDP131136 DNL131115:DNL131136 DXH131115:DXH131136 EHD131115:EHD131136 EQZ131115:EQZ131136 FAV131115:FAV131136 FKR131115:FKR131136 FUN131115:FUN131136 GEJ131115:GEJ131136 GOF131115:GOF131136 GYB131115:GYB131136 HHX131115:HHX131136 HRT131115:HRT131136 IBP131115:IBP131136 ILL131115:ILL131136 IVH131115:IVH131136 JFD131115:JFD131136 JOZ131115:JOZ131136 JYV131115:JYV131136 KIR131115:KIR131136 KSN131115:KSN131136 LCJ131115:LCJ131136 LMF131115:LMF131136 LWB131115:LWB131136 MFX131115:MFX131136 MPT131115:MPT131136 MZP131115:MZP131136 NJL131115:NJL131136 NTH131115:NTH131136 ODD131115:ODD131136 OMZ131115:OMZ131136 OWV131115:OWV131136 PGR131115:PGR131136 PQN131115:PQN131136 QAJ131115:QAJ131136 QKF131115:QKF131136 QUB131115:QUB131136 RDX131115:RDX131136 RNT131115:RNT131136 RXP131115:RXP131136 SHL131115:SHL131136 SRH131115:SRH131136 TBD131115:TBD131136 TKZ131115:TKZ131136 TUV131115:TUV131136 UER131115:UER131136 UON131115:UON131136 UYJ131115:UYJ131136 VIF131115:VIF131136 VSB131115:VSB131136 WBX131115:WBX131136 WLT131115:WLT131136 WVP131115:WVP131136 H196651:H196672 JD196651:JD196672 SZ196651:SZ196672 ACV196651:ACV196672 AMR196651:AMR196672 AWN196651:AWN196672 BGJ196651:BGJ196672 BQF196651:BQF196672 CAB196651:CAB196672 CJX196651:CJX196672 CTT196651:CTT196672 DDP196651:DDP196672 DNL196651:DNL196672 DXH196651:DXH196672 EHD196651:EHD196672 EQZ196651:EQZ196672 FAV196651:FAV196672 FKR196651:FKR196672 FUN196651:FUN196672 GEJ196651:GEJ196672 GOF196651:GOF196672 GYB196651:GYB196672 HHX196651:HHX196672 HRT196651:HRT196672 IBP196651:IBP196672 ILL196651:ILL196672 IVH196651:IVH196672 JFD196651:JFD196672 JOZ196651:JOZ196672 JYV196651:JYV196672 KIR196651:KIR196672 KSN196651:KSN196672 LCJ196651:LCJ196672 LMF196651:LMF196672 LWB196651:LWB196672 MFX196651:MFX196672 MPT196651:MPT196672 MZP196651:MZP196672 NJL196651:NJL196672 NTH196651:NTH196672 ODD196651:ODD196672 OMZ196651:OMZ196672 OWV196651:OWV196672 PGR196651:PGR196672 PQN196651:PQN196672 QAJ196651:QAJ196672 QKF196651:QKF196672 QUB196651:QUB196672 RDX196651:RDX196672 RNT196651:RNT196672 RXP196651:RXP196672 SHL196651:SHL196672 SRH196651:SRH196672 TBD196651:TBD196672 TKZ196651:TKZ196672 TUV196651:TUV196672 UER196651:UER196672 UON196651:UON196672 UYJ196651:UYJ196672 VIF196651:VIF196672 VSB196651:VSB196672 WBX196651:WBX196672 WLT196651:WLT196672 WVP196651:WVP196672 H262187:H262208 JD262187:JD262208 SZ262187:SZ262208 ACV262187:ACV262208 AMR262187:AMR262208 AWN262187:AWN262208 BGJ262187:BGJ262208 BQF262187:BQF262208 CAB262187:CAB262208 CJX262187:CJX262208 CTT262187:CTT262208 DDP262187:DDP262208 DNL262187:DNL262208 DXH262187:DXH262208 EHD262187:EHD262208 EQZ262187:EQZ262208 FAV262187:FAV262208 FKR262187:FKR262208 FUN262187:FUN262208 GEJ262187:GEJ262208 GOF262187:GOF262208 GYB262187:GYB262208 HHX262187:HHX262208 HRT262187:HRT262208 IBP262187:IBP262208 ILL262187:ILL262208 IVH262187:IVH262208 JFD262187:JFD262208 JOZ262187:JOZ262208 JYV262187:JYV262208 KIR262187:KIR262208 KSN262187:KSN262208 LCJ262187:LCJ262208 LMF262187:LMF262208 LWB262187:LWB262208 MFX262187:MFX262208 MPT262187:MPT262208 MZP262187:MZP262208 NJL262187:NJL262208 NTH262187:NTH262208 ODD262187:ODD262208 OMZ262187:OMZ262208 OWV262187:OWV262208 PGR262187:PGR262208 PQN262187:PQN262208 QAJ262187:QAJ262208 QKF262187:QKF262208 QUB262187:QUB262208 RDX262187:RDX262208 RNT262187:RNT262208 RXP262187:RXP262208 SHL262187:SHL262208 SRH262187:SRH262208 TBD262187:TBD262208 TKZ262187:TKZ262208 TUV262187:TUV262208 UER262187:UER262208 UON262187:UON262208 UYJ262187:UYJ262208 VIF262187:VIF262208 VSB262187:VSB262208 WBX262187:WBX262208 WLT262187:WLT262208 WVP262187:WVP262208 H327723:H327744 JD327723:JD327744 SZ327723:SZ327744 ACV327723:ACV327744 AMR327723:AMR327744 AWN327723:AWN327744 BGJ327723:BGJ327744 BQF327723:BQF327744 CAB327723:CAB327744 CJX327723:CJX327744 CTT327723:CTT327744 DDP327723:DDP327744 DNL327723:DNL327744 DXH327723:DXH327744 EHD327723:EHD327744 EQZ327723:EQZ327744 FAV327723:FAV327744 FKR327723:FKR327744 FUN327723:FUN327744 GEJ327723:GEJ327744 GOF327723:GOF327744 GYB327723:GYB327744 HHX327723:HHX327744 HRT327723:HRT327744 IBP327723:IBP327744 ILL327723:ILL327744 IVH327723:IVH327744 JFD327723:JFD327744 JOZ327723:JOZ327744 JYV327723:JYV327744 KIR327723:KIR327744 KSN327723:KSN327744 LCJ327723:LCJ327744 LMF327723:LMF327744 LWB327723:LWB327744 MFX327723:MFX327744 MPT327723:MPT327744 MZP327723:MZP327744 NJL327723:NJL327744 NTH327723:NTH327744 ODD327723:ODD327744 OMZ327723:OMZ327744 OWV327723:OWV327744 PGR327723:PGR327744 PQN327723:PQN327744 QAJ327723:QAJ327744 QKF327723:QKF327744 QUB327723:QUB327744 RDX327723:RDX327744 RNT327723:RNT327744 RXP327723:RXP327744 SHL327723:SHL327744 SRH327723:SRH327744 TBD327723:TBD327744 TKZ327723:TKZ327744 TUV327723:TUV327744 UER327723:UER327744 UON327723:UON327744 UYJ327723:UYJ327744 VIF327723:VIF327744 VSB327723:VSB327744 WBX327723:WBX327744 WLT327723:WLT327744 WVP327723:WVP327744 H393259:H393280 JD393259:JD393280 SZ393259:SZ393280 ACV393259:ACV393280 AMR393259:AMR393280 AWN393259:AWN393280 BGJ393259:BGJ393280 BQF393259:BQF393280 CAB393259:CAB393280 CJX393259:CJX393280 CTT393259:CTT393280 DDP393259:DDP393280 DNL393259:DNL393280 DXH393259:DXH393280 EHD393259:EHD393280 EQZ393259:EQZ393280 FAV393259:FAV393280 FKR393259:FKR393280 FUN393259:FUN393280 GEJ393259:GEJ393280 GOF393259:GOF393280 GYB393259:GYB393280 HHX393259:HHX393280 HRT393259:HRT393280 IBP393259:IBP393280 ILL393259:ILL393280 IVH393259:IVH393280 JFD393259:JFD393280 JOZ393259:JOZ393280 JYV393259:JYV393280 KIR393259:KIR393280 KSN393259:KSN393280 LCJ393259:LCJ393280 LMF393259:LMF393280 LWB393259:LWB393280 MFX393259:MFX393280 MPT393259:MPT393280 MZP393259:MZP393280 NJL393259:NJL393280 NTH393259:NTH393280 ODD393259:ODD393280 OMZ393259:OMZ393280 OWV393259:OWV393280 PGR393259:PGR393280 PQN393259:PQN393280 QAJ393259:QAJ393280 QKF393259:QKF393280 QUB393259:QUB393280 RDX393259:RDX393280 RNT393259:RNT393280 RXP393259:RXP393280 SHL393259:SHL393280 SRH393259:SRH393280 TBD393259:TBD393280 TKZ393259:TKZ393280 TUV393259:TUV393280 UER393259:UER393280 UON393259:UON393280 UYJ393259:UYJ393280 VIF393259:VIF393280 VSB393259:VSB393280 WBX393259:WBX393280 WLT393259:WLT393280 WVP393259:WVP393280 H458795:H458816 JD458795:JD458816 SZ458795:SZ458816 ACV458795:ACV458816 AMR458795:AMR458816 AWN458795:AWN458816 BGJ458795:BGJ458816 BQF458795:BQF458816 CAB458795:CAB458816 CJX458795:CJX458816 CTT458795:CTT458816 DDP458795:DDP458816 DNL458795:DNL458816 DXH458795:DXH458816 EHD458795:EHD458816 EQZ458795:EQZ458816 FAV458795:FAV458816 FKR458795:FKR458816 FUN458795:FUN458816 GEJ458795:GEJ458816 GOF458795:GOF458816 GYB458795:GYB458816 HHX458795:HHX458816 HRT458795:HRT458816 IBP458795:IBP458816 ILL458795:ILL458816 IVH458795:IVH458816 JFD458795:JFD458816 JOZ458795:JOZ458816 JYV458795:JYV458816 KIR458795:KIR458816 KSN458795:KSN458816 LCJ458795:LCJ458816 LMF458795:LMF458816 LWB458795:LWB458816 MFX458795:MFX458816 MPT458795:MPT458816 MZP458795:MZP458816 NJL458795:NJL458816 NTH458795:NTH458816 ODD458795:ODD458816 OMZ458795:OMZ458816 OWV458795:OWV458816 PGR458795:PGR458816 PQN458795:PQN458816 QAJ458795:QAJ458816 QKF458795:QKF458816 QUB458795:QUB458816 RDX458795:RDX458816 RNT458795:RNT458816 RXP458795:RXP458816 SHL458795:SHL458816 SRH458795:SRH458816 TBD458795:TBD458816 TKZ458795:TKZ458816 TUV458795:TUV458816 UER458795:UER458816 UON458795:UON458816 UYJ458795:UYJ458816 VIF458795:VIF458816 VSB458795:VSB458816 WBX458795:WBX458816 WLT458795:WLT458816 WVP458795:WVP458816 H524331:H524352 JD524331:JD524352 SZ524331:SZ524352 ACV524331:ACV524352 AMR524331:AMR524352 AWN524331:AWN524352 BGJ524331:BGJ524352 BQF524331:BQF524352 CAB524331:CAB524352 CJX524331:CJX524352 CTT524331:CTT524352 DDP524331:DDP524352 DNL524331:DNL524352 DXH524331:DXH524352 EHD524331:EHD524352 EQZ524331:EQZ524352 FAV524331:FAV524352 FKR524331:FKR524352 FUN524331:FUN524352 GEJ524331:GEJ524352 GOF524331:GOF524352 GYB524331:GYB524352 HHX524331:HHX524352 HRT524331:HRT524352 IBP524331:IBP524352 ILL524331:ILL524352 IVH524331:IVH524352 JFD524331:JFD524352 JOZ524331:JOZ524352 JYV524331:JYV524352 KIR524331:KIR524352 KSN524331:KSN524352 LCJ524331:LCJ524352 LMF524331:LMF524352 LWB524331:LWB524352 MFX524331:MFX524352 MPT524331:MPT524352 MZP524331:MZP524352 NJL524331:NJL524352 NTH524331:NTH524352 ODD524331:ODD524352 OMZ524331:OMZ524352 OWV524331:OWV524352 PGR524331:PGR524352 PQN524331:PQN524352 QAJ524331:QAJ524352 QKF524331:QKF524352 QUB524331:QUB524352 RDX524331:RDX524352 RNT524331:RNT524352 RXP524331:RXP524352 SHL524331:SHL524352 SRH524331:SRH524352 TBD524331:TBD524352 TKZ524331:TKZ524352 TUV524331:TUV524352 UER524331:UER524352 UON524331:UON524352 UYJ524331:UYJ524352 VIF524331:VIF524352 VSB524331:VSB524352 WBX524331:WBX524352 WLT524331:WLT524352 WVP524331:WVP524352 H589867:H589888 JD589867:JD589888 SZ589867:SZ589888 ACV589867:ACV589888 AMR589867:AMR589888 AWN589867:AWN589888 BGJ589867:BGJ589888 BQF589867:BQF589888 CAB589867:CAB589888 CJX589867:CJX589888 CTT589867:CTT589888 DDP589867:DDP589888 DNL589867:DNL589888 DXH589867:DXH589888 EHD589867:EHD589888 EQZ589867:EQZ589888 FAV589867:FAV589888 FKR589867:FKR589888 FUN589867:FUN589888 GEJ589867:GEJ589888 GOF589867:GOF589888 GYB589867:GYB589888 HHX589867:HHX589888 HRT589867:HRT589888 IBP589867:IBP589888 ILL589867:ILL589888 IVH589867:IVH589888 JFD589867:JFD589888 JOZ589867:JOZ589888 JYV589867:JYV589888 KIR589867:KIR589888 KSN589867:KSN589888 LCJ589867:LCJ589888 LMF589867:LMF589888 LWB589867:LWB589888 MFX589867:MFX589888 MPT589867:MPT589888 MZP589867:MZP589888 NJL589867:NJL589888 NTH589867:NTH589888 ODD589867:ODD589888 OMZ589867:OMZ589888 OWV589867:OWV589888 PGR589867:PGR589888 PQN589867:PQN589888 QAJ589867:QAJ589888 QKF589867:QKF589888 QUB589867:QUB589888 RDX589867:RDX589888 RNT589867:RNT589888 RXP589867:RXP589888 SHL589867:SHL589888 SRH589867:SRH589888 TBD589867:TBD589888 TKZ589867:TKZ589888 TUV589867:TUV589888 UER589867:UER589888 UON589867:UON589888 UYJ589867:UYJ589888 VIF589867:VIF589888 VSB589867:VSB589888 WBX589867:WBX589888 WLT589867:WLT589888 WVP589867:WVP589888 H655403:H655424 JD655403:JD655424 SZ655403:SZ655424 ACV655403:ACV655424 AMR655403:AMR655424 AWN655403:AWN655424 BGJ655403:BGJ655424 BQF655403:BQF655424 CAB655403:CAB655424 CJX655403:CJX655424 CTT655403:CTT655424 DDP655403:DDP655424 DNL655403:DNL655424 DXH655403:DXH655424 EHD655403:EHD655424 EQZ655403:EQZ655424 FAV655403:FAV655424 FKR655403:FKR655424 FUN655403:FUN655424 GEJ655403:GEJ655424 GOF655403:GOF655424 GYB655403:GYB655424 HHX655403:HHX655424 HRT655403:HRT655424 IBP655403:IBP655424 ILL655403:ILL655424 IVH655403:IVH655424 JFD655403:JFD655424 JOZ655403:JOZ655424 JYV655403:JYV655424 KIR655403:KIR655424 KSN655403:KSN655424 LCJ655403:LCJ655424 LMF655403:LMF655424 LWB655403:LWB655424 MFX655403:MFX655424 MPT655403:MPT655424 MZP655403:MZP655424 NJL655403:NJL655424 NTH655403:NTH655424 ODD655403:ODD655424 OMZ655403:OMZ655424 OWV655403:OWV655424 PGR655403:PGR655424 PQN655403:PQN655424 QAJ655403:QAJ655424 QKF655403:QKF655424 QUB655403:QUB655424 RDX655403:RDX655424 RNT655403:RNT655424 RXP655403:RXP655424 SHL655403:SHL655424 SRH655403:SRH655424 TBD655403:TBD655424 TKZ655403:TKZ655424 TUV655403:TUV655424 UER655403:UER655424 UON655403:UON655424 UYJ655403:UYJ655424 VIF655403:VIF655424 VSB655403:VSB655424 WBX655403:WBX655424 WLT655403:WLT655424 WVP655403:WVP655424 H720939:H720960 JD720939:JD720960 SZ720939:SZ720960 ACV720939:ACV720960 AMR720939:AMR720960 AWN720939:AWN720960 BGJ720939:BGJ720960 BQF720939:BQF720960 CAB720939:CAB720960 CJX720939:CJX720960 CTT720939:CTT720960 DDP720939:DDP720960 DNL720939:DNL720960 DXH720939:DXH720960 EHD720939:EHD720960 EQZ720939:EQZ720960 FAV720939:FAV720960 FKR720939:FKR720960 FUN720939:FUN720960 GEJ720939:GEJ720960 GOF720939:GOF720960 GYB720939:GYB720960 HHX720939:HHX720960 HRT720939:HRT720960 IBP720939:IBP720960 ILL720939:ILL720960 IVH720939:IVH720960 JFD720939:JFD720960 JOZ720939:JOZ720960 JYV720939:JYV720960 KIR720939:KIR720960 KSN720939:KSN720960 LCJ720939:LCJ720960 LMF720939:LMF720960 LWB720939:LWB720960 MFX720939:MFX720960 MPT720939:MPT720960 MZP720939:MZP720960 NJL720939:NJL720960 NTH720939:NTH720960 ODD720939:ODD720960 OMZ720939:OMZ720960 OWV720939:OWV720960 PGR720939:PGR720960 PQN720939:PQN720960 QAJ720939:QAJ720960 QKF720939:QKF720960 QUB720939:QUB720960 RDX720939:RDX720960 RNT720939:RNT720960 RXP720939:RXP720960 SHL720939:SHL720960 SRH720939:SRH720960 TBD720939:TBD720960 TKZ720939:TKZ720960 TUV720939:TUV720960 UER720939:UER720960 UON720939:UON720960 UYJ720939:UYJ720960 VIF720939:VIF720960 VSB720939:VSB720960 WBX720939:WBX720960 WLT720939:WLT720960 WVP720939:WVP720960 H786475:H786496 JD786475:JD786496 SZ786475:SZ786496 ACV786475:ACV786496 AMR786475:AMR786496 AWN786475:AWN786496 BGJ786475:BGJ786496 BQF786475:BQF786496 CAB786475:CAB786496 CJX786475:CJX786496 CTT786475:CTT786496 DDP786475:DDP786496 DNL786475:DNL786496 DXH786475:DXH786496 EHD786475:EHD786496 EQZ786475:EQZ786496 FAV786475:FAV786496 FKR786475:FKR786496 FUN786475:FUN786496 GEJ786475:GEJ786496 GOF786475:GOF786496 GYB786475:GYB786496 HHX786475:HHX786496 HRT786475:HRT786496 IBP786475:IBP786496 ILL786475:ILL786496 IVH786475:IVH786496 JFD786475:JFD786496 JOZ786475:JOZ786496 JYV786475:JYV786496 KIR786475:KIR786496 KSN786475:KSN786496 LCJ786475:LCJ786496 LMF786475:LMF786496 LWB786475:LWB786496 MFX786475:MFX786496 MPT786475:MPT786496 MZP786475:MZP786496 NJL786475:NJL786496 NTH786475:NTH786496 ODD786475:ODD786496 OMZ786475:OMZ786496 OWV786475:OWV786496 PGR786475:PGR786496 PQN786475:PQN786496 QAJ786475:QAJ786496 QKF786475:QKF786496 QUB786475:QUB786496 RDX786475:RDX786496 RNT786475:RNT786496 RXP786475:RXP786496 SHL786475:SHL786496 SRH786475:SRH786496 TBD786475:TBD786496 TKZ786475:TKZ786496 TUV786475:TUV786496 UER786475:UER786496 UON786475:UON786496 UYJ786475:UYJ786496 VIF786475:VIF786496 VSB786475:VSB786496 WBX786475:WBX786496 WLT786475:WLT786496 WVP786475:WVP786496 H852011:H852032 JD852011:JD852032 SZ852011:SZ852032 ACV852011:ACV852032 AMR852011:AMR852032 AWN852011:AWN852032 BGJ852011:BGJ852032 BQF852011:BQF852032 CAB852011:CAB852032 CJX852011:CJX852032 CTT852011:CTT852032 DDP852011:DDP852032 DNL852011:DNL852032 DXH852011:DXH852032 EHD852011:EHD852032 EQZ852011:EQZ852032 FAV852011:FAV852032 FKR852011:FKR852032 FUN852011:FUN852032 GEJ852011:GEJ852032 GOF852011:GOF852032 GYB852011:GYB852032 HHX852011:HHX852032 HRT852011:HRT852032 IBP852011:IBP852032 ILL852011:ILL852032 IVH852011:IVH852032 JFD852011:JFD852032 JOZ852011:JOZ852032 JYV852011:JYV852032 KIR852011:KIR852032 KSN852011:KSN852032 LCJ852011:LCJ852032 LMF852011:LMF852032 LWB852011:LWB852032 MFX852011:MFX852032 MPT852011:MPT852032 MZP852011:MZP852032 NJL852011:NJL852032 NTH852011:NTH852032 ODD852011:ODD852032 OMZ852011:OMZ852032 OWV852011:OWV852032 PGR852011:PGR852032 PQN852011:PQN852032 QAJ852011:QAJ852032 QKF852011:QKF852032 QUB852011:QUB852032 RDX852011:RDX852032 RNT852011:RNT852032 RXP852011:RXP852032 SHL852011:SHL852032 SRH852011:SRH852032 TBD852011:TBD852032 TKZ852011:TKZ852032 TUV852011:TUV852032 UER852011:UER852032 UON852011:UON852032 UYJ852011:UYJ852032 VIF852011:VIF852032 VSB852011:VSB852032 WBX852011:WBX852032 WLT852011:WLT852032 WVP852011:WVP852032 H917547:H917568 JD917547:JD917568 SZ917547:SZ917568 ACV917547:ACV917568 AMR917547:AMR917568 AWN917547:AWN917568 BGJ917547:BGJ917568 BQF917547:BQF917568 CAB917547:CAB917568 CJX917547:CJX917568 CTT917547:CTT917568 DDP917547:DDP917568 DNL917547:DNL917568 DXH917547:DXH917568 EHD917547:EHD917568 EQZ917547:EQZ917568 FAV917547:FAV917568 FKR917547:FKR917568 FUN917547:FUN917568 GEJ917547:GEJ917568 GOF917547:GOF917568 GYB917547:GYB917568 HHX917547:HHX917568 HRT917547:HRT917568 IBP917547:IBP917568 ILL917547:ILL917568 IVH917547:IVH917568 JFD917547:JFD917568 JOZ917547:JOZ917568 JYV917547:JYV917568 KIR917547:KIR917568 KSN917547:KSN917568 LCJ917547:LCJ917568 LMF917547:LMF917568 LWB917547:LWB917568 MFX917547:MFX917568 MPT917547:MPT917568 MZP917547:MZP917568 NJL917547:NJL917568 NTH917547:NTH917568 ODD917547:ODD917568 OMZ917547:OMZ917568 OWV917547:OWV917568 PGR917547:PGR917568 PQN917547:PQN917568 QAJ917547:QAJ917568 QKF917547:QKF917568 QUB917547:QUB917568 RDX917547:RDX917568 RNT917547:RNT917568 RXP917547:RXP917568 SHL917547:SHL917568 SRH917547:SRH917568 TBD917547:TBD917568 TKZ917547:TKZ917568 TUV917547:TUV917568 UER917547:UER917568 UON917547:UON917568 UYJ917547:UYJ917568 VIF917547:VIF917568 VSB917547:VSB917568 WBX917547:WBX917568 WLT917547:WLT917568 WVP917547:WVP917568 H983083:H983104 JD983083:JD983104 SZ983083:SZ983104 ACV983083:ACV983104 AMR983083:AMR983104 AWN983083:AWN983104 BGJ983083:BGJ983104 BQF983083:BQF983104 CAB983083:CAB983104 CJX983083:CJX983104 CTT983083:CTT983104 DDP983083:DDP983104 DNL983083:DNL983104 DXH983083:DXH983104 EHD983083:EHD983104 EQZ983083:EQZ983104 FAV983083:FAV983104 FKR983083:FKR983104 FUN983083:FUN983104 GEJ983083:GEJ983104 GOF983083:GOF983104 GYB983083:GYB983104 HHX983083:HHX983104 HRT983083:HRT983104 IBP983083:IBP983104 ILL983083:ILL983104 IVH983083:IVH983104 JFD983083:JFD983104 JOZ983083:JOZ983104 JYV983083:JYV983104 KIR983083:KIR983104 KSN983083:KSN983104 LCJ983083:LCJ983104 LMF983083:LMF983104 LWB983083:LWB983104 MFX983083:MFX983104 MPT983083:MPT983104 MZP983083:MZP983104 NJL983083:NJL983104 NTH983083:NTH983104 ODD983083:ODD983104 OMZ983083:OMZ983104 OWV983083:OWV983104 PGR983083:PGR983104 PQN983083:PQN983104 QAJ983083:QAJ983104 QKF983083:QKF983104 QUB983083:QUB983104 RDX983083:RDX983104 RNT983083:RNT983104 RXP983083:RXP983104 SHL983083:SHL983104 SRH983083:SRH983104 TBD983083:TBD983104 TKZ983083:TKZ983104 TUV983083:TUV983104 UER983083:UER983104 UON983083:UON983104 UYJ983083:UYJ983104 VIF983083:VIF983104 VSB983083:VSB983104 WBX983083:WBX983104 WLT983083:WLT983104 WVP983083:WVP983104 H37:H43 H65557:H65572 JD65557:JD65572 SZ65557:SZ65572 ACV65557:ACV65572 AMR65557:AMR65572 AWN65557:AWN65572 BGJ65557:BGJ65572 BQF65557:BQF65572 CAB65557:CAB65572 CJX65557:CJX65572 CTT65557:CTT65572 DDP65557:DDP65572 DNL65557:DNL65572 DXH65557:DXH65572 EHD65557:EHD65572 EQZ65557:EQZ65572 FAV65557:FAV65572 FKR65557:FKR65572 FUN65557:FUN65572 GEJ65557:GEJ65572 GOF65557:GOF65572 GYB65557:GYB65572 HHX65557:HHX65572 HRT65557:HRT65572 IBP65557:IBP65572 ILL65557:ILL65572 IVH65557:IVH65572 JFD65557:JFD65572 JOZ65557:JOZ65572 JYV65557:JYV65572 KIR65557:KIR65572 KSN65557:KSN65572 LCJ65557:LCJ65572 LMF65557:LMF65572 LWB65557:LWB65572 MFX65557:MFX65572 MPT65557:MPT65572 MZP65557:MZP65572 NJL65557:NJL65572 NTH65557:NTH65572 ODD65557:ODD65572 OMZ65557:OMZ65572 OWV65557:OWV65572 PGR65557:PGR65572 PQN65557:PQN65572 QAJ65557:QAJ65572 QKF65557:QKF65572 QUB65557:QUB65572 RDX65557:RDX65572 RNT65557:RNT65572 RXP65557:RXP65572 SHL65557:SHL65572 SRH65557:SRH65572 TBD65557:TBD65572 TKZ65557:TKZ65572 TUV65557:TUV65572 UER65557:UER65572 UON65557:UON65572 UYJ65557:UYJ65572 VIF65557:VIF65572 VSB65557:VSB65572 WBX65557:WBX65572 WLT65557:WLT65572 WVP65557:WVP65572 H131093:H131108 JD131093:JD131108 SZ131093:SZ131108 ACV131093:ACV131108 AMR131093:AMR131108 AWN131093:AWN131108 BGJ131093:BGJ131108 BQF131093:BQF131108 CAB131093:CAB131108 CJX131093:CJX131108 CTT131093:CTT131108 DDP131093:DDP131108 DNL131093:DNL131108 DXH131093:DXH131108 EHD131093:EHD131108 EQZ131093:EQZ131108 FAV131093:FAV131108 FKR131093:FKR131108 FUN131093:FUN131108 GEJ131093:GEJ131108 GOF131093:GOF131108 GYB131093:GYB131108 HHX131093:HHX131108 HRT131093:HRT131108 IBP131093:IBP131108 ILL131093:ILL131108 IVH131093:IVH131108 JFD131093:JFD131108 JOZ131093:JOZ131108 JYV131093:JYV131108 KIR131093:KIR131108 KSN131093:KSN131108 LCJ131093:LCJ131108 LMF131093:LMF131108 LWB131093:LWB131108 MFX131093:MFX131108 MPT131093:MPT131108 MZP131093:MZP131108 NJL131093:NJL131108 NTH131093:NTH131108 ODD131093:ODD131108 OMZ131093:OMZ131108 OWV131093:OWV131108 PGR131093:PGR131108 PQN131093:PQN131108 QAJ131093:QAJ131108 QKF131093:QKF131108 QUB131093:QUB131108 RDX131093:RDX131108 RNT131093:RNT131108 RXP131093:RXP131108 SHL131093:SHL131108 SRH131093:SRH131108 TBD131093:TBD131108 TKZ131093:TKZ131108 TUV131093:TUV131108 UER131093:UER131108 UON131093:UON131108 UYJ131093:UYJ131108 VIF131093:VIF131108 VSB131093:VSB131108 WBX131093:WBX131108 WLT131093:WLT131108 WVP131093:WVP131108 H196629:H196644 JD196629:JD196644 SZ196629:SZ196644 ACV196629:ACV196644 AMR196629:AMR196644 AWN196629:AWN196644 BGJ196629:BGJ196644 BQF196629:BQF196644 CAB196629:CAB196644 CJX196629:CJX196644 CTT196629:CTT196644 DDP196629:DDP196644 DNL196629:DNL196644 DXH196629:DXH196644 EHD196629:EHD196644 EQZ196629:EQZ196644 FAV196629:FAV196644 FKR196629:FKR196644 FUN196629:FUN196644 GEJ196629:GEJ196644 GOF196629:GOF196644 GYB196629:GYB196644 HHX196629:HHX196644 HRT196629:HRT196644 IBP196629:IBP196644 ILL196629:ILL196644 IVH196629:IVH196644 JFD196629:JFD196644 JOZ196629:JOZ196644 JYV196629:JYV196644 KIR196629:KIR196644 KSN196629:KSN196644 LCJ196629:LCJ196644 LMF196629:LMF196644 LWB196629:LWB196644 MFX196629:MFX196644 MPT196629:MPT196644 MZP196629:MZP196644 NJL196629:NJL196644 NTH196629:NTH196644 ODD196629:ODD196644 OMZ196629:OMZ196644 OWV196629:OWV196644 PGR196629:PGR196644 PQN196629:PQN196644 QAJ196629:QAJ196644 QKF196629:QKF196644 QUB196629:QUB196644 RDX196629:RDX196644 RNT196629:RNT196644 RXP196629:RXP196644 SHL196629:SHL196644 SRH196629:SRH196644 TBD196629:TBD196644 TKZ196629:TKZ196644 TUV196629:TUV196644 UER196629:UER196644 UON196629:UON196644 UYJ196629:UYJ196644 VIF196629:VIF196644 VSB196629:VSB196644 WBX196629:WBX196644 WLT196629:WLT196644 WVP196629:WVP196644 H262165:H262180 JD262165:JD262180 SZ262165:SZ262180 ACV262165:ACV262180 AMR262165:AMR262180 AWN262165:AWN262180 BGJ262165:BGJ262180 BQF262165:BQF262180 CAB262165:CAB262180 CJX262165:CJX262180 CTT262165:CTT262180 DDP262165:DDP262180 DNL262165:DNL262180 DXH262165:DXH262180 EHD262165:EHD262180 EQZ262165:EQZ262180 FAV262165:FAV262180 FKR262165:FKR262180 FUN262165:FUN262180 GEJ262165:GEJ262180 GOF262165:GOF262180 GYB262165:GYB262180 HHX262165:HHX262180 HRT262165:HRT262180 IBP262165:IBP262180 ILL262165:ILL262180 IVH262165:IVH262180 JFD262165:JFD262180 JOZ262165:JOZ262180 JYV262165:JYV262180 KIR262165:KIR262180 KSN262165:KSN262180 LCJ262165:LCJ262180 LMF262165:LMF262180 LWB262165:LWB262180 MFX262165:MFX262180 MPT262165:MPT262180 MZP262165:MZP262180 NJL262165:NJL262180 NTH262165:NTH262180 ODD262165:ODD262180 OMZ262165:OMZ262180 OWV262165:OWV262180 PGR262165:PGR262180 PQN262165:PQN262180 QAJ262165:QAJ262180 QKF262165:QKF262180 QUB262165:QUB262180 RDX262165:RDX262180 RNT262165:RNT262180 RXP262165:RXP262180 SHL262165:SHL262180 SRH262165:SRH262180 TBD262165:TBD262180 TKZ262165:TKZ262180 TUV262165:TUV262180 UER262165:UER262180 UON262165:UON262180 UYJ262165:UYJ262180 VIF262165:VIF262180 VSB262165:VSB262180 WBX262165:WBX262180 WLT262165:WLT262180 WVP262165:WVP262180 H327701:H327716 JD327701:JD327716 SZ327701:SZ327716 ACV327701:ACV327716 AMR327701:AMR327716 AWN327701:AWN327716 BGJ327701:BGJ327716 BQF327701:BQF327716 CAB327701:CAB327716 CJX327701:CJX327716 CTT327701:CTT327716 DDP327701:DDP327716 DNL327701:DNL327716 DXH327701:DXH327716 EHD327701:EHD327716 EQZ327701:EQZ327716 FAV327701:FAV327716 FKR327701:FKR327716 FUN327701:FUN327716 GEJ327701:GEJ327716 GOF327701:GOF327716 GYB327701:GYB327716 HHX327701:HHX327716 HRT327701:HRT327716 IBP327701:IBP327716 ILL327701:ILL327716 IVH327701:IVH327716 JFD327701:JFD327716 JOZ327701:JOZ327716 JYV327701:JYV327716 KIR327701:KIR327716 KSN327701:KSN327716 LCJ327701:LCJ327716 LMF327701:LMF327716 LWB327701:LWB327716 MFX327701:MFX327716 MPT327701:MPT327716 MZP327701:MZP327716 NJL327701:NJL327716 NTH327701:NTH327716 ODD327701:ODD327716 OMZ327701:OMZ327716 OWV327701:OWV327716 PGR327701:PGR327716 PQN327701:PQN327716 QAJ327701:QAJ327716 QKF327701:QKF327716 QUB327701:QUB327716 RDX327701:RDX327716 RNT327701:RNT327716 RXP327701:RXP327716 SHL327701:SHL327716 SRH327701:SRH327716 TBD327701:TBD327716 TKZ327701:TKZ327716 TUV327701:TUV327716 UER327701:UER327716 UON327701:UON327716 UYJ327701:UYJ327716 VIF327701:VIF327716 VSB327701:VSB327716 WBX327701:WBX327716 WLT327701:WLT327716 WVP327701:WVP327716 H393237:H393252 JD393237:JD393252 SZ393237:SZ393252 ACV393237:ACV393252 AMR393237:AMR393252 AWN393237:AWN393252 BGJ393237:BGJ393252 BQF393237:BQF393252 CAB393237:CAB393252 CJX393237:CJX393252 CTT393237:CTT393252 DDP393237:DDP393252 DNL393237:DNL393252 DXH393237:DXH393252 EHD393237:EHD393252 EQZ393237:EQZ393252 FAV393237:FAV393252 FKR393237:FKR393252 FUN393237:FUN393252 GEJ393237:GEJ393252 GOF393237:GOF393252 GYB393237:GYB393252 HHX393237:HHX393252 HRT393237:HRT393252 IBP393237:IBP393252 ILL393237:ILL393252 IVH393237:IVH393252 JFD393237:JFD393252 JOZ393237:JOZ393252 JYV393237:JYV393252 KIR393237:KIR393252 KSN393237:KSN393252 LCJ393237:LCJ393252 LMF393237:LMF393252 LWB393237:LWB393252 MFX393237:MFX393252 MPT393237:MPT393252 MZP393237:MZP393252 NJL393237:NJL393252 NTH393237:NTH393252 ODD393237:ODD393252 OMZ393237:OMZ393252 OWV393237:OWV393252 PGR393237:PGR393252 PQN393237:PQN393252 QAJ393237:QAJ393252 QKF393237:QKF393252 QUB393237:QUB393252 RDX393237:RDX393252 RNT393237:RNT393252 RXP393237:RXP393252 SHL393237:SHL393252 SRH393237:SRH393252 TBD393237:TBD393252 TKZ393237:TKZ393252 TUV393237:TUV393252 UER393237:UER393252 UON393237:UON393252 UYJ393237:UYJ393252 VIF393237:VIF393252 VSB393237:VSB393252 WBX393237:WBX393252 WLT393237:WLT393252 WVP393237:WVP393252 H458773:H458788 JD458773:JD458788 SZ458773:SZ458788 ACV458773:ACV458788 AMR458773:AMR458788 AWN458773:AWN458788 BGJ458773:BGJ458788 BQF458773:BQF458788 CAB458773:CAB458788 CJX458773:CJX458788 CTT458773:CTT458788 DDP458773:DDP458788 DNL458773:DNL458788 DXH458773:DXH458788 EHD458773:EHD458788 EQZ458773:EQZ458788 FAV458773:FAV458788 FKR458773:FKR458788 FUN458773:FUN458788 GEJ458773:GEJ458788 GOF458773:GOF458788 GYB458773:GYB458788 HHX458773:HHX458788 HRT458773:HRT458788 IBP458773:IBP458788 ILL458773:ILL458788 IVH458773:IVH458788 JFD458773:JFD458788 JOZ458773:JOZ458788 JYV458773:JYV458788 KIR458773:KIR458788 KSN458773:KSN458788 LCJ458773:LCJ458788 LMF458773:LMF458788 LWB458773:LWB458788 MFX458773:MFX458788 MPT458773:MPT458788 MZP458773:MZP458788 NJL458773:NJL458788 NTH458773:NTH458788 ODD458773:ODD458788 OMZ458773:OMZ458788 OWV458773:OWV458788 PGR458773:PGR458788 PQN458773:PQN458788 QAJ458773:QAJ458788 QKF458773:QKF458788 QUB458773:QUB458788 RDX458773:RDX458788 RNT458773:RNT458788 RXP458773:RXP458788 SHL458773:SHL458788 SRH458773:SRH458788 TBD458773:TBD458788 TKZ458773:TKZ458788 TUV458773:TUV458788 UER458773:UER458788 UON458773:UON458788 UYJ458773:UYJ458788 VIF458773:VIF458788 VSB458773:VSB458788 WBX458773:WBX458788 WLT458773:WLT458788 WVP458773:WVP458788 H524309:H524324 JD524309:JD524324 SZ524309:SZ524324 ACV524309:ACV524324 AMR524309:AMR524324 AWN524309:AWN524324 BGJ524309:BGJ524324 BQF524309:BQF524324 CAB524309:CAB524324 CJX524309:CJX524324 CTT524309:CTT524324 DDP524309:DDP524324 DNL524309:DNL524324 DXH524309:DXH524324 EHD524309:EHD524324 EQZ524309:EQZ524324 FAV524309:FAV524324 FKR524309:FKR524324 FUN524309:FUN524324 GEJ524309:GEJ524324 GOF524309:GOF524324 GYB524309:GYB524324 HHX524309:HHX524324 HRT524309:HRT524324 IBP524309:IBP524324 ILL524309:ILL524324 IVH524309:IVH524324 JFD524309:JFD524324 JOZ524309:JOZ524324 JYV524309:JYV524324 KIR524309:KIR524324 KSN524309:KSN524324 LCJ524309:LCJ524324 LMF524309:LMF524324 LWB524309:LWB524324 MFX524309:MFX524324 MPT524309:MPT524324 MZP524309:MZP524324 NJL524309:NJL524324 NTH524309:NTH524324 ODD524309:ODD524324 OMZ524309:OMZ524324 OWV524309:OWV524324 PGR524309:PGR524324 PQN524309:PQN524324 QAJ524309:QAJ524324 QKF524309:QKF524324 QUB524309:QUB524324 RDX524309:RDX524324 RNT524309:RNT524324 RXP524309:RXP524324 SHL524309:SHL524324 SRH524309:SRH524324 TBD524309:TBD524324 TKZ524309:TKZ524324 TUV524309:TUV524324 UER524309:UER524324 UON524309:UON524324 UYJ524309:UYJ524324 VIF524309:VIF524324 VSB524309:VSB524324 WBX524309:WBX524324 WLT524309:WLT524324 WVP524309:WVP524324 H589845:H589860 JD589845:JD589860 SZ589845:SZ589860 ACV589845:ACV589860 AMR589845:AMR589860 AWN589845:AWN589860 BGJ589845:BGJ589860 BQF589845:BQF589860 CAB589845:CAB589860 CJX589845:CJX589860 CTT589845:CTT589860 DDP589845:DDP589860 DNL589845:DNL589860 DXH589845:DXH589860 EHD589845:EHD589860 EQZ589845:EQZ589860 FAV589845:FAV589860 FKR589845:FKR589860 FUN589845:FUN589860 GEJ589845:GEJ589860 GOF589845:GOF589860 GYB589845:GYB589860 HHX589845:HHX589860 HRT589845:HRT589860 IBP589845:IBP589860 ILL589845:ILL589860 IVH589845:IVH589860 JFD589845:JFD589860 JOZ589845:JOZ589860 JYV589845:JYV589860 KIR589845:KIR589860 KSN589845:KSN589860 LCJ589845:LCJ589860 LMF589845:LMF589860 LWB589845:LWB589860 MFX589845:MFX589860 MPT589845:MPT589860 MZP589845:MZP589860 NJL589845:NJL589860 NTH589845:NTH589860 ODD589845:ODD589860 OMZ589845:OMZ589860 OWV589845:OWV589860 PGR589845:PGR589860 PQN589845:PQN589860 QAJ589845:QAJ589860 QKF589845:QKF589860 QUB589845:QUB589860 RDX589845:RDX589860 RNT589845:RNT589860 RXP589845:RXP589860 SHL589845:SHL589860 SRH589845:SRH589860 TBD589845:TBD589860 TKZ589845:TKZ589860 TUV589845:TUV589860 UER589845:UER589860 UON589845:UON589860 UYJ589845:UYJ589860 VIF589845:VIF589860 VSB589845:VSB589860 WBX589845:WBX589860 WLT589845:WLT589860 WVP589845:WVP589860 H655381:H655396 JD655381:JD655396 SZ655381:SZ655396 ACV655381:ACV655396 AMR655381:AMR655396 AWN655381:AWN655396 BGJ655381:BGJ655396 BQF655381:BQF655396 CAB655381:CAB655396 CJX655381:CJX655396 CTT655381:CTT655396 DDP655381:DDP655396 DNL655381:DNL655396 DXH655381:DXH655396 EHD655381:EHD655396 EQZ655381:EQZ655396 FAV655381:FAV655396 FKR655381:FKR655396 FUN655381:FUN655396 GEJ655381:GEJ655396 GOF655381:GOF655396 GYB655381:GYB655396 HHX655381:HHX655396 HRT655381:HRT655396 IBP655381:IBP655396 ILL655381:ILL655396 IVH655381:IVH655396 JFD655381:JFD655396 JOZ655381:JOZ655396 JYV655381:JYV655396 KIR655381:KIR655396 KSN655381:KSN655396 LCJ655381:LCJ655396 LMF655381:LMF655396 LWB655381:LWB655396 MFX655381:MFX655396 MPT655381:MPT655396 MZP655381:MZP655396 NJL655381:NJL655396 NTH655381:NTH655396 ODD655381:ODD655396 OMZ655381:OMZ655396 OWV655381:OWV655396 PGR655381:PGR655396 PQN655381:PQN655396 QAJ655381:QAJ655396 QKF655381:QKF655396 QUB655381:QUB655396 RDX655381:RDX655396 RNT655381:RNT655396 RXP655381:RXP655396 SHL655381:SHL655396 SRH655381:SRH655396 TBD655381:TBD655396 TKZ655381:TKZ655396 TUV655381:TUV655396 UER655381:UER655396 UON655381:UON655396 UYJ655381:UYJ655396 VIF655381:VIF655396 VSB655381:VSB655396 WBX655381:WBX655396 WLT655381:WLT655396 WVP655381:WVP655396 H720917:H720932 JD720917:JD720932 SZ720917:SZ720932 ACV720917:ACV720932 AMR720917:AMR720932 AWN720917:AWN720932 BGJ720917:BGJ720932 BQF720917:BQF720932 CAB720917:CAB720932 CJX720917:CJX720932 CTT720917:CTT720932 DDP720917:DDP720932 DNL720917:DNL720932 DXH720917:DXH720932 EHD720917:EHD720932 EQZ720917:EQZ720932 FAV720917:FAV720932 FKR720917:FKR720932 FUN720917:FUN720932 GEJ720917:GEJ720932 GOF720917:GOF720932 GYB720917:GYB720932 HHX720917:HHX720932 HRT720917:HRT720932 IBP720917:IBP720932 ILL720917:ILL720932 IVH720917:IVH720932 JFD720917:JFD720932 JOZ720917:JOZ720932 JYV720917:JYV720932 KIR720917:KIR720932 KSN720917:KSN720932 LCJ720917:LCJ720932 LMF720917:LMF720932 LWB720917:LWB720932 MFX720917:MFX720932 MPT720917:MPT720932 MZP720917:MZP720932 NJL720917:NJL720932 NTH720917:NTH720932 ODD720917:ODD720932 OMZ720917:OMZ720932 OWV720917:OWV720932 PGR720917:PGR720932 PQN720917:PQN720932 QAJ720917:QAJ720932 QKF720917:QKF720932 QUB720917:QUB720932 RDX720917:RDX720932 RNT720917:RNT720932 RXP720917:RXP720932 SHL720917:SHL720932 SRH720917:SRH720932 TBD720917:TBD720932 TKZ720917:TKZ720932 TUV720917:TUV720932 UER720917:UER720932 UON720917:UON720932 UYJ720917:UYJ720932 VIF720917:VIF720932 VSB720917:VSB720932 WBX720917:WBX720932 WLT720917:WLT720932 WVP720917:WVP720932 H786453:H786468 JD786453:JD786468 SZ786453:SZ786468 ACV786453:ACV786468 AMR786453:AMR786468 AWN786453:AWN786468 BGJ786453:BGJ786468 BQF786453:BQF786468 CAB786453:CAB786468 CJX786453:CJX786468 CTT786453:CTT786468 DDP786453:DDP786468 DNL786453:DNL786468 DXH786453:DXH786468 EHD786453:EHD786468 EQZ786453:EQZ786468 FAV786453:FAV786468 FKR786453:FKR786468 FUN786453:FUN786468 GEJ786453:GEJ786468 GOF786453:GOF786468 GYB786453:GYB786468 HHX786453:HHX786468 HRT786453:HRT786468 IBP786453:IBP786468 ILL786453:ILL786468 IVH786453:IVH786468 JFD786453:JFD786468 JOZ786453:JOZ786468 JYV786453:JYV786468 KIR786453:KIR786468 KSN786453:KSN786468 LCJ786453:LCJ786468 LMF786453:LMF786468 LWB786453:LWB786468 MFX786453:MFX786468 MPT786453:MPT786468 MZP786453:MZP786468 NJL786453:NJL786468 NTH786453:NTH786468 ODD786453:ODD786468 OMZ786453:OMZ786468 OWV786453:OWV786468 PGR786453:PGR786468 PQN786453:PQN786468 QAJ786453:QAJ786468 QKF786453:QKF786468 QUB786453:QUB786468 RDX786453:RDX786468 RNT786453:RNT786468 RXP786453:RXP786468 SHL786453:SHL786468 SRH786453:SRH786468 TBD786453:TBD786468 TKZ786453:TKZ786468 TUV786453:TUV786468 UER786453:UER786468 UON786453:UON786468 UYJ786453:UYJ786468 VIF786453:VIF786468 VSB786453:VSB786468 WBX786453:WBX786468 WLT786453:WLT786468 WVP786453:WVP786468 H851989:H852004 JD851989:JD852004 SZ851989:SZ852004 ACV851989:ACV852004 AMR851989:AMR852004 AWN851989:AWN852004 BGJ851989:BGJ852004 BQF851989:BQF852004 CAB851989:CAB852004 CJX851989:CJX852004 CTT851989:CTT852004 DDP851989:DDP852004 DNL851989:DNL852004 DXH851989:DXH852004 EHD851989:EHD852004 EQZ851989:EQZ852004 FAV851989:FAV852004 FKR851989:FKR852004 FUN851989:FUN852004 GEJ851989:GEJ852004 GOF851989:GOF852004 GYB851989:GYB852004 HHX851989:HHX852004 HRT851989:HRT852004 IBP851989:IBP852004 ILL851989:ILL852004 IVH851989:IVH852004 JFD851989:JFD852004 JOZ851989:JOZ852004 JYV851989:JYV852004 KIR851989:KIR852004 KSN851989:KSN852004 LCJ851989:LCJ852004 LMF851989:LMF852004 LWB851989:LWB852004 MFX851989:MFX852004 MPT851989:MPT852004 MZP851989:MZP852004 NJL851989:NJL852004 NTH851989:NTH852004 ODD851989:ODD852004 OMZ851989:OMZ852004 OWV851989:OWV852004 PGR851989:PGR852004 PQN851989:PQN852004 QAJ851989:QAJ852004 QKF851989:QKF852004 QUB851989:QUB852004 RDX851989:RDX852004 RNT851989:RNT852004 RXP851989:RXP852004 SHL851989:SHL852004 SRH851989:SRH852004 TBD851989:TBD852004 TKZ851989:TKZ852004 TUV851989:TUV852004 UER851989:UER852004 UON851989:UON852004 UYJ851989:UYJ852004 VIF851989:VIF852004 VSB851989:VSB852004 WBX851989:WBX852004 WLT851989:WLT852004 WVP851989:WVP852004 H917525:H917540 JD917525:JD917540 SZ917525:SZ917540 ACV917525:ACV917540 AMR917525:AMR917540 AWN917525:AWN917540 BGJ917525:BGJ917540 BQF917525:BQF917540 CAB917525:CAB917540 CJX917525:CJX917540 CTT917525:CTT917540 DDP917525:DDP917540 DNL917525:DNL917540 DXH917525:DXH917540 EHD917525:EHD917540 EQZ917525:EQZ917540 FAV917525:FAV917540 FKR917525:FKR917540 FUN917525:FUN917540 GEJ917525:GEJ917540 GOF917525:GOF917540 GYB917525:GYB917540 HHX917525:HHX917540 HRT917525:HRT917540 IBP917525:IBP917540 ILL917525:ILL917540 IVH917525:IVH917540 JFD917525:JFD917540 JOZ917525:JOZ917540 JYV917525:JYV917540 KIR917525:KIR917540 KSN917525:KSN917540 LCJ917525:LCJ917540 LMF917525:LMF917540 LWB917525:LWB917540 MFX917525:MFX917540 MPT917525:MPT917540 MZP917525:MZP917540 NJL917525:NJL917540 NTH917525:NTH917540 ODD917525:ODD917540 OMZ917525:OMZ917540 OWV917525:OWV917540 PGR917525:PGR917540 PQN917525:PQN917540 QAJ917525:QAJ917540 QKF917525:QKF917540 QUB917525:QUB917540 RDX917525:RDX917540 RNT917525:RNT917540 RXP917525:RXP917540 SHL917525:SHL917540 SRH917525:SRH917540 TBD917525:TBD917540 TKZ917525:TKZ917540 TUV917525:TUV917540 UER917525:UER917540 UON917525:UON917540 UYJ917525:UYJ917540 VIF917525:VIF917540 VSB917525:VSB917540 WBX917525:WBX917540 WLT917525:WLT917540 WVP917525:WVP917540 H983061:H983076 JD983061:JD983076 SZ983061:SZ983076 ACV983061:ACV983076 AMR983061:AMR983076 AWN983061:AWN983076 BGJ983061:BGJ983076 BQF983061:BQF983076 CAB983061:CAB983076 CJX983061:CJX983076 CTT983061:CTT983076 DDP983061:DDP983076 DNL983061:DNL983076 DXH983061:DXH983076 EHD983061:EHD983076 EQZ983061:EQZ983076 FAV983061:FAV983076 FKR983061:FKR983076 FUN983061:FUN983076 GEJ983061:GEJ983076 GOF983061:GOF983076 GYB983061:GYB983076 HHX983061:HHX983076 HRT983061:HRT983076 IBP983061:IBP983076 ILL983061:ILL983076 IVH983061:IVH983076 JFD983061:JFD983076 JOZ983061:JOZ983076 JYV983061:JYV983076 KIR983061:KIR983076 KSN983061:KSN983076 LCJ983061:LCJ983076 LMF983061:LMF983076 LWB983061:LWB983076 MFX983061:MFX983076 MPT983061:MPT983076 MZP983061:MZP983076 NJL983061:NJL983076 NTH983061:NTH983076 ODD983061:ODD983076 OMZ983061:OMZ983076 OWV983061:OWV983076 PGR983061:PGR983076 PQN983061:PQN983076 QAJ983061:QAJ983076 QKF983061:QKF983076 QUB983061:QUB983076 RDX983061:RDX983076 RNT983061:RNT983076 RXP983061:RXP983076 SHL983061:SHL983076 SRH983061:SRH983076 TBD983061:TBD983076 TKZ983061:TKZ983076 TUV983061:TUV983076 UER983061:UER983076 UON983061:UON983076 UYJ983061:UYJ983076 VIF983061:VIF983076 VSB983061:VSB983076 WBX983061:WBX983076 WLT983061:WLT983076 WVP10:WVP25 WLT10:WLT25 WBX10:WBX25 VSB10:VSB25 VIF10:VIF25 UYJ10:UYJ25 UON10:UON25 UER10:UER25 TUV10:TUV25 TKZ10:TKZ25 TBD10:TBD25 SRH10:SRH25 SHL10:SHL25 RXP10:RXP25 RNT10:RNT25 RDX10:RDX25 QUB10:QUB25 QKF10:QKF25 QAJ10:QAJ25 PQN10:PQN25 PGR10:PGR25 OWV10:OWV25 OMZ10:OMZ25 ODD10:ODD25 NTH10:NTH25 NJL10:NJL25 MZP10:MZP25 MPT10:MPT25 MFX10:MFX25 LWB10:LWB25 LMF10:LMF25 LCJ10:LCJ25 KSN10:KSN25 KIR10:KIR25 JYV10:JYV25 JOZ10:JOZ25 JFD10:JFD25 IVH10:IVH25 ILL10:ILL25 IBP10:IBP25 HRT10:HRT25 HHX10:HHX25 GYB10:GYB25 GOF10:GOF25 GEJ10:GEJ25 FUN10:FUN25 FKR10:FKR25 FAV10:FAV25 EQZ10:EQZ25 EHD10:EHD25 DXH10:DXH25 DNL10:DNL25 DDP10:DDP25 CTT10:CTT25 CJX10:CJX25 CAB10:CAB25 BQF10:BQF25 BGJ10:BGJ25 AWN10:AWN25 AMR10:AMR25 ACV10:ACV25 SZ10:SZ25 H30 H72:H81 WVP72:WVP81 WLT72:WLT81 WBX72:WBX81 VSB72:VSB81 VIF72:VIF81 UYJ72:UYJ81 UON72:UON81 UER72:UER81 TUV72:TUV81 TKZ72:TKZ81 TBD72:TBD81 SRH72:SRH81 SHL72:SHL81 RXP72:RXP81 RNT72:RNT81 RDX72:RDX81 QUB72:QUB81 QKF72:QKF81 QAJ72:QAJ81 PQN72:PQN81 PGR72:PGR81 OWV72:OWV81 OMZ72:OMZ81 ODD72:ODD81 NTH72:NTH81 NJL72:NJL81 MZP72:MZP81 MPT72:MPT81 MFX72:MFX81 LWB72:LWB81 LMF72:LMF81 LCJ72:LCJ81 KSN72:KSN81 KIR72:KIR81 JYV72:JYV81 JOZ72:JOZ81 JFD72:JFD81 IVH72:IVH81 ILL72:ILL81 IBP72:IBP81 HRT72:HRT81 HHX72:HHX81 GYB72:GYB81 GOF72:GOF81 GEJ72:GEJ81 FUN72:FUN81 FKR72:FKR81 FAV72:FAV81 EQZ72:EQZ81 EHD72:EHD81 DXH72:DXH81 DNL72:DNL81 DDP72:DDP81 CTT72:CTT81 CJX72:CJX81 CAB72:CAB81 BQF72:BQF81 BGJ72:BGJ81 AWN72:AWN81 AMR72:AMR81 ACV72:ACV81 SZ72:SZ81 JD72:JD81 H10:H25 H45:H66 SZ30:SZ66 ACV30:ACV66 AMR30:AMR66 AWN30:AWN66 BGJ30:BGJ66 BQF30:BQF66 CAB30:CAB66 CJX30:CJX66 CTT30:CTT66 DDP30:DDP66 DNL30:DNL66 DXH30:DXH66 EHD30:EHD66 EQZ30:EQZ66 FAV30:FAV66 FKR30:FKR66 FUN30:FUN66 GEJ30:GEJ66 GOF30:GOF66 GYB30:GYB66 HHX30:HHX66 HRT30:HRT66 IBP30:IBP66 ILL30:ILL66 IVH30:IVH66 JFD30:JFD66 JOZ30:JOZ66 JYV30:JYV66 KIR30:KIR66 KSN30:KSN66 LCJ30:LCJ66 LMF30:LMF66 LWB30:LWB66 MFX30:MFX66 MPT30:MPT66 MZP30:MZP66 NJL30:NJL66 NTH30:NTH66 ODD30:ODD66 OMZ30:OMZ66 OWV30:OWV66 PGR30:PGR66 PQN30:PQN66 QAJ30:QAJ66 QKF30:QKF66 QUB30:QUB66 RDX30:RDX66 RNT30:RNT66 RXP30:RXP66 SHL30:SHL66 SRH30:SRH66 TBD30:TBD66 TKZ30:TKZ66 TUV30:TUV66 UER30:UER66 UON30:UON66 UYJ30:UYJ66 VIF30:VIF66 VSB30:VSB66 WBX30:WBX66 WLT30:WLT66 WVP30:WVP66 JD30:JD66">
      <formula1>$AI$4:$AI$6</formula1>
    </dataValidation>
    <dataValidation type="list" allowBlank="1" showInputMessage="1" showErrorMessage="1" sqref="H65573:H65578 JD65573:JD65578 SZ65573:SZ65578 ACV65573:ACV65578 AMR65573:AMR65578 AWN65573:AWN65578 BGJ65573:BGJ65578 BQF65573:BQF65578 CAB65573:CAB65578 CJX65573:CJX65578 CTT65573:CTT65578 DDP65573:DDP65578 DNL65573:DNL65578 DXH65573:DXH65578 EHD65573:EHD65578 EQZ65573:EQZ65578 FAV65573:FAV65578 FKR65573:FKR65578 FUN65573:FUN65578 GEJ65573:GEJ65578 GOF65573:GOF65578 GYB65573:GYB65578 HHX65573:HHX65578 HRT65573:HRT65578 IBP65573:IBP65578 ILL65573:ILL65578 IVH65573:IVH65578 JFD65573:JFD65578 JOZ65573:JOZ65578 JYV65573:JYV65578 KIR65573:KIR65578 KSN65573:KSN65578 LCJ65573:LCJ65578 LMF65573:LMF65578 LWB65573:LWB65578 MFX65573:MFX65578 MPT65573:MPT65578 MZP65573:MZP65578 NJL65573:NJL65578 NTH65573:NTH65578 ODD65573:ODD65578 OMZ65573:OMZ65578 OWV65573:OWV65578 PGR65573:PGR65578 PQN65573:PQN65578 QAJ65573:QAJ65578 QKF65573:QKF65578 QUB65573:QUB65578 RDX65573:RDX65578 RNT65573:RNT65578 RXP65573:RXP65578 SHL65573:SHL65578 SRH65573:SRH65578 TBD65573:TBD65578 TKZ65573:TKZ65578 TUV65573:TUV65578 UER65573:UER65578 UON65573:UON65578 UYJ65573:UYJ65578 VIF65573:VIF65578 VSB65573:VSB65578 WBX65573:WBX65578 WLT65573:WLT65578 WVP65573:WVP65578 H131109:H131114 JD131109:JD131114 SZ131109:SZ131114 ACV131109:ACV131114 AMR131109:AMR131114 AWN131109:AWN131114 BGJ131109:BGJ131114 BQF131109:BQF131114 CAB131109:CAB131114 CJX131109:CJX131114 CTT131109:CTT131114 DDP131109:DDP131114 DNL131109:DNL131114 DXH131109:DXH131114 EHD131109:EHD131114 EQZ131109:EQZ131114 FAV131109:FAV131114 FKR131109:FKR131114 FUN131109:FUN131114 GEJ131109:GEJ131114 GOF131109:GOF131114 GYB131109:GYB131114 HHX131109:HHX131114 HRT131109:HRT131114 IBP131109:IBP131114 ILL131109:ILL131114 IVH131109:IVH131114 JFD131109:JFD131114 JOZ131109:JOZ131114 JYV131109:JYV131114 KIR131109:KIR131114 KSN131109:KSN131114 LCJ131109:LCJ131114 LMF131109:LMF131114 LWB131109:LWB131114 MFX131109:MFX131114 MPT131109:MPT131114 MZP131109:MZP131114 NJL131109:NJL131114 NTH131109:NTH131114 ODD131109:ODD131114 OMZ131109:OMZ131114 OWV131109:OWV131114 PGR131109:PGR131114 PQN131109:PQN131114 QAJ131109:QAJ131114 QKF131109:QKF131114 QUB131109:QUB131114 RDX131109:RDX131114 RNT131109:RNT131114 RXP131109:RXP131114 SHL131109:SHL131114 SRH131109:SRH131114 TBD131109:TBD131114 TKZ131109:TKZ131114 TUV131109:TUV131114 UER131109:UER131114 UON131109:UON131114 UYJ131109:UYJ131114 VIF131109:VIF131114 VSB131109:VSB131114 WBX131109:WBX131114 WLT131109:WLT131114 WVP131109:WVP131114 H196645:H196650 JD196645:JD196650 SZ196645:SZ196650 ACV196645:ACV196650 AMR196645:AMR196650 AWN196645:AWN196650 BGJ196645:BGJ196650 BQF196645:BQF196650 CAB196645:CAB196650 CJX196645:CJX196650 CTT196645:CTT196650 DDP196645:DDP196650 DNL196645:DNL196650 DXH196645:DXH196650 EHD196645:EHD196650 EQZ196645:EQZ196650 FAV196645:FAV196650 FKR196645:FKR196650 FUN196645:FUN196650 GEJ196645:GEJ196650 GOF196645:GOF196650 GYB196645:GYB196650 HHX196645:HHX196650 HRT196645:HRT196650 IBP196645:IBP196650 ILL196645:ILL196650 IVH196645:IVH196650 JFD196645:JFD196650 JOZ196645:JOZ196650 JYV196645:JYV196650 KIR196645:KIR196650 KSN196645:KSN196650 LCJ196645:LCJ196650 LMF196645:LMF196650 LWB196645:LWB196650 MFX196645:MFX196650 MPT196645:MPT196650 MZP196645:MZP196650 NJL196645:NJL196650 NTH196645:NTH196650 ODD196645:ODD196650 OMZ196645:OMZ196650 OWV196645:OWV196650 PGR196645:PGR196650 PQN196645:PQN196650 QAJ196645:QAJ196650 QKF196645:QKF196650 QUB196645:QUB196650 RDX196645:RDX196650 RNT196645:RNT196650 RXP196645:RXP196650 SHL196645:SHL196650 SRH196645:SRH196650 TBD196645:TBD196650 TKZ196645:TKZ196650 TUV196645:TUV196650 UER196645:UER196650 UON196645:UON196650 UYJ196645:UYJ196650 VIF196645:VIF196650 VSB196645:VSB196650 WBX196645:WBX196650 WLT196645:WLT196650 WVP196645:WVP196650 H262181:H262186 JD262181:JD262186 SZ262181:SZ262186 ACV262181:ACV262186 AMR262181:AMR262186 AWN262181:AWN262186 BGJ262181:BGJ262186 BQF262181:BQF262186 CAB262181:CAB262186 CJX262181:CJX262186 CTT262181:CTT262186 DDP262181:DDP262186 DNL262181:DNL262186 DXH262181:DXH262186 EHD262181:EHD262186 EQZ262181:EQZ262186 FAV262181:FAV262186 FKR262181:FKR262186 FUN262181:FUN262186 GEJ262181:GEJ262186 GOF262181:GOF262186 GYB262181:GYB262186 HHX262181:HHX262186 HRT262181:HRT262186 IBP262181:IBP262186 ILL262181:ILL262186 IVH262181:IVH262186 JFD262181:JFD262186 JOZ262181:JOZ262186 JYV262181:JYV262186 KIR262181:KIR262186 KSN262181:KSN262186 LCJ262181:LCJ262186 LMF262181:LMF262186 LWB262181:LWB262186 MFX262181:MFX262186 MPT262181:MPT262186 MZP262181:MZP262186 NJL262181:NJL262186 NTH262181:NTH262186 ODD262181:ODD262186 OMZ262181:OMZ262186 OWV262181:OWV262186 PGR262181:PGR262186 PQN262181:PQN262186 QAJ262181:QAJ262186 QKF262181:QKF262186 QUB262181:QUB262186 RDX262181:RDX262186 RNT262181:RNT262186 RXP262181:RXP262186 SHL262181:SHL262186 SRH262181:SRH262186 TBD262181:TBD262186 TKZ262181:TKZ262186 TUV262181:TUV262186 UER262181:UER262186 UON262181:UON262186 UYJ262181:UYJ262186 VIF262181:VIF262186 VSB262181:VSB262186 WBX262181:WBX262186 WLT262181:WLT262186 WVP262181:WVP262186 H327717:H327722 JD327717:JD327722 SZ327717:SZ327722 ACV327717:ACV327722 AMR327717:AMR327722 AWN327717:AWN327722 BGJ327717:BGJ327722 BQF327717:BQF327722 CAB327717:CAB327722 CJX327717:CJX327722 CTT327717:CTT327722 DDP327717:DDP327722 DNL327717:DNL327722 DXH327717:DXH327722 EHD327717:EHD327722 EQZ327717:EQZ327722 FAV327717:FAV327722 FKR327717:FKR327722 FUN327717:FUN327722 GEJ327717:GEJ327722 GOF327717:GOF327722 GYB327717:GYB327722 HHX327717:HHX327722 HRT327717:HRT327722 IBP327717:IBP327722 ILL327717:ILL327722 IVH327717:IVH327722 JFD327717:JFD327722 JOZ327717:JOZ327722 JYV327717:JYV327722 KIR327717:KIR327722 KSN327717:KSN327722 LCJ327717:LCJ327722 LMF327717:LMF327722 LWB327717:LWB327722 MFX327717:MFX327722 MPT327717:MPT327722 MZP327717:MZP327722 NJL327717:NJL327722 NTH327717:NTH327722 ODD327717:ODD327722 OMZ327717:OMZ327722 OWV327717:OWV327722 PGR327717:PGR327722 PQN327717:PQN327722 QAJ327717:QAJ327722 QKF327717:QKF327722 QUB327717:QUB327722 RDX327717:RDX327722 RNT327717:RNT327722 RXP327717:RXP327722 SHL327717:SHL327722 SRH327717:SRH327722 TBD327717:TBD327722 TKZ327717:TKZ327722 TUV327717:TUV327722 UER327717:UER327722 UON327717:UON327722 UYJ327717:UYJ327722 VIF327717:VIF327722 VSB327717:VSB327722 WBX327717:WBX327722 WLT327717:WLT327722 WVP327717:WVP327722 H393253:H393258 JD393253:JD393258 SZ393253:SZ393258 ACV393253:ACV393258 AMR393253:AMR393258 AWN393253:AWN393258 BGJ393253:BGJ393258 BQF393253:BQF393258 CAB393253:CAB393258 CJX393253:CJX393258 CTT393253:CTT393258 DDP393253:DDP393258 DNL393253:DNL393258 DXH393253:DXH393258 EHD393253:EHD393258 EQZ393253:EQZ393258 FAV393253:FAV393258 FKR393253:FKR393258 FUN393253:FUN393258 GEJ393253:GEJ393258 GOF393253:GOF393258 GYB393253:GYB393258 HHX393253:HHX393258 HRT393253:HRT393258 IBP393253:IBP393258 ILL393253:ILL393258 IVH393253:IVH393258 JFD393253:JFD393258 JOZ393253:JOZ393258 JYV393253:JYV393258 KIR393253:KIR393258 KSN393253:KSN393258 LCJ393253:LCJ393258 LMF393253:LMF393258 LWB393253:LWB393258 MFX393253:MFX393258 MPT393253:MPT393258 MZP393253:MZP393258 NJL393253:NJL393258 NTH393253:NTH393258 ODD393253:ODD393258 OMZ393253:OMZ393258 OWV393253:OWV393258 PGR393253:PGR393258 PQN393253:PQN393258 QAJ393253:QAJ393258 QKF393253:QKF393258 QUB393253:QUB393258 RDX393253:RDX393258 RNT393253:RNT393258 RXP393253:RXP393258 SHL393253:SHL393258 SRH393253:SRH393258 TBD393253:TBD393258 TKZ393253:TKZ393258 TUV393253:TUV393258 UER393253:UER393258 UON393253:UON393258 UYJ393253:UYJ393258 VIF393253:VIF393258 VSB393253:VSB393258 WBX393253:WBX393258 WLT393253:WLT393258 WVP393253:WVP393258 H458789:H458794 JD458789:JD458794 SZ458789:SZ458794 ACV458789:ACV458794 AMR458789:AMR458794 AWN458789:AWN458794 BGJ458789:BGJ458794 BQF458789:BQF458794 CAB458789:CAB458794 CJX458789:CJX458794 CTT458789:CTT458794 DDP458789:DDP458794 DNL458789:DNL458794 DXH458789:DXH458794 EHD458789:EHD458794 EQZ458789:EQZ458794 FAV458789:FAV458794 FKR458789:FKR458794 FUN458789:FUN458794 GEJ458789:GEJ458794 GOF458789:GOF458794 GYB458789:GYB458794 HHX458789:HHX458794 HRT458789:HRT458794 IBP458789:IBP458794 ILL458789:ILL458794 IVH458789:IVH458794 JFD458789:JFD458794 JOZ458789:JOZ458794 JYV458789:JYV458794 KIR458789:KIR458794 KSN458789:KSN458794 LCJ458789:LCJ458794 LMF458789:LMF458794 LWB458789:LWB458794 MFX458789:MFX458794 MPT458789:MPT458794 MZP458789:MZP458794 NJL458789:NJL458794 NTH458789:NTH458794 ODD458789:ODD458794 OMZ458789:OMZ458794 OWV458789:OWV458794 PGR458789:PGR458794 PQN458789:PQN458794 QAJ458789:QAJ458794 QKF458789:QKF458794 QUB458789:QUB458794 RDX458789:RDX458794 RNT458789:RNT458794 RXP458789:RXP458794 SHL458789:SHL458794 SRH458789:SRH458794 TBD458789:TBD458794 TKZ458789:TKZ458794 TUV458789:TUV458794 UER458789:UER458794 UON458789:UON458794 UYJ458789:UYJ458794 VIF458789:VIF458794 VSB458789:VSB458794 WBX458789:WBX458794 WLT458789:WLT458794 WVP458789:WVP458794 H524325:H524330 JD524325:JD524330 SZ524325:SZ524330 ACV524325:ACV524330 AMR524325:AMR524330 AWN524325:AWN524330 BGJ524325:BGJ524330 BQF524325:BQF524330 CAB524325:CAB524330 CJX524325:CJX524330 CTT524325:CTT524330 DDP524325:DDP524330 DNL524325:DNL524330 DXH524325:DXH524330 EHD524325:EHD524330 EQZ524325:EQZ524330 FAV524325:FAV524330 FKR524325:FKR524330 FUN524325:FUN524330 GEJ524325:GEJ524330 GOF524325:GOF524330 GYB524325:GYB524330 HHX524325:HHX524330 HRT524325:HRT524330 IBP524325:IBP524330 ILL524325:ILL524330 IVH524325:IVH524330 JFD524325:JFD524330 JOZ524325:JOZ524330 JYV524325:JYV524330 KIR524325:KIR524330 KSN524325:KSN524330 LCJ524325:LCJ524330 LMF524325:LMF524330 LWB524325:LWB524330 MFX524325:MFX524330 MPT524325:MPT524330 MZP524325:MZP524330 NJL524325:NJL524330 NTH524325:NTH524330 ODD524325:ODD524330 OMZ524325:OMZ524330 OWV524325:OWV524330 PGR524325:PGR524330 PQN524325:PQN524330 QAJ524325:QAJ524330 QKF524325:QKF524330 QUB524325:QUB524330 RDX524325:RDX524330 RNT524325:RNT524330 RXP524325:RXP524330 SHL524325:SHL524330 SRH524325:SRH524330 TBD524325:TBD524330 TKZ524325:TKZ524330 TUV524325:TUV524330 UER524325:UER524330 UON524325:UON524330 UYJ524325:UYJ524330 VIF524325:VIF524330 VSB524325:VSB524330 WBX524325:WBX524330 WLT524325:WLT524330 WVP524325:WVP524330 H589861:H589866 JD589861:JD589866 SZ589861:SZ589866 ACV589861:ACV589866 AMR589861:AMR589866 AWN589861:AWN589866 BGJ589861:BGJ589866 BQF589861:BQF589866 CAB589861:CAB589866 CJX589861:CJX589866 CTT589861:CTT589866 DDP589861:DDP589866 DNL589861:DNL589866 DXH589861:DXH589866 EHD589861:EHD589866 EQZ589861:EQZ589866 FAV589861:FAV589866 FKR589861:FKR589866 FUN589861:FUN589866 GEJ589861:GEJ589866 GOF589861:GOF589866 GYB589861:GYB589866 HHX589861:HHX589866 HRT589861:HRT589866 IBP589861:IBP589866 ILL589861:ILL589866 IVH589861:IVH589866 JFD589861:JFD589866 JOZ589861:JOZ589866 JYV589861:JYV589866 KIR589861:KIR589866 KSN589861:KSN589866 LCJ589861:LCJ589866 LMF589861:LMF589866 LWB589861:LWB589866 MFX589861:MFX589866 MPT589861:MPT589866 MZP589861:MZP589866 NJL589861:NJL589866 NTH589861:NTH589866 ODD589861:ODD589866 OMZ589861:OMZ589866 OWV589861:OWV589866 PGR589861:PGR589866 PQN589861:PQN589866 QAJ589861:QAJ589866 QKF589861:QKF589866 QUB589861:QUB589866 RDX589861:RDX589866 RNT589861:RNT589866 RXP589861:RXP589866 SHL589861:SHL589866 SRH589861:SRH589866 TBD589861:TBD589866 TKZ589861:TKZ589866 TUV589861:TUV589866 UER589861:UER589866 UON589861:UON589866 UYJ589861:UYJ589866 VIF589861:VIF589866 VSB589861:VSB589866 WBX589861:WBX589866 WLT589861:WLT589866 WVP589861:WVP589866 H655397:H655402 JD655397:JD655402 SZ655397:SZ655402 ACV655397:ACV655402 AMR655397:AMR655402 AWN655397:AWN655402 BGJ655397:BGJ655402 BQF655397:BQF655402 CAB655397:CAB655402 CJX655397:CJX655402 CTT655397:CTT655402 DDP655397:DDP655402 DNL655397:DNL655402 DXH655397:DXH655402 EHD655397:EHD655402 EQZ655397:EQZ655402 FAV655397:FAV655402 FKR655397:FKR655402 FUN655397:FUN655402 GEJ655397:GEJ655402 GOF655397:GOF655402 GYB655397:GYB655402 HHX655397:HHX655402 HRT655397:HRT655402 IBP655397:IBP655402 ILL655397:ILL655402 IVH655397:IVH655402 JFD655397:JFD655402 JOZ655397:JOZ655402 JYV655397:JYV655402 KIR655397:KIR655402 KSN655397:KSN655402 LCJ655397:LCJ655402 LMF655397:LMF655402 LWB655397:LWB655402 MFX655397:MFX655402 MPT655397:MPT655402 MZP655397:MZP655402 NJL655397:NJL655402 NTH655397:NTH655402 ODD655397:ODD655402 OMZ655397:OMZ655402 OWV655397:OWV655402 PGR655397:PGR655402 PQN655397:PQN655402 QAJ655397:QAJ655402 QKF655397:QKF655402 QUB655397:QUB655402 RDX655397:RDX655402 RNT655397:RNT655402 RXP655397:RXP655402 SHL655397:SHL655402 SRH655397:SRH655402 TBD655397:TBD655402 TKZ655397:TKZ655402 TUV655397:TUV655402 UER655397:UER655402 UON655397:UON655402 UYJ655397:UYJ655402 VIF655397:VIF655402 VSB655397:VSB655402 WBX655397:WBX655402 WLT655397:WLT655402 WVP655397:WVP655402 H720933:H720938 JD720933:JD720938 SZ720933:SZ720938 ACV720933:ACV720938 AMR720933:AMR720938 AWN720933:AWN720938 BGJ720933:BGJ720938 BQF720933:BQF720938 CAB720933:CAB720938 CJX720933:CJX720938 CTT720933:CTT720938 DDP720933:DDP720938 DNL720933:DNL720938 DXH720933:DXH720938 EHD720933:EHD720938 EQZ720933:EQZ720938 FAV720933:FAV720938 FKR720933:FKR720938 FUN720933:FUN720938 GEJ720933:GEJ720938 GOF720933:GOF720938 GYB720933:GYB720938 HHX720933:HHX720938 HRT720933:HRT720938 IBP720933:IBP720938 ILL720933:ILL720938 IVH720933:IVH720938 JFD720933:JFD720938 JOZ720933:JOZ720938 JYV720933:JYV720938 KIR720933:KIR720938 KSN720933:KSN720938 LCJ720933:LCJ720938 LMF720933:LMF720938 LWB720933:LWB720938 MFX720933:MFX720938 MPT720933:MPT720938 MZP720933:MZP720938 NJL720933:NJL720938 NTH720933:NTH720938 ODD720933:ODD720938 OMZ720933:OMZ720938 OWV720933:OWV720938 PGR720933:PGR720938 PQN720933:PQN720938 QAJ720933:QAJ720938 QKF720933:QKF720938 QUB720933:QUB720938 RDX720933:RDX720938 RNT720933:RNT720938 RXP720933:RXP720938 SHL720933:SHL720938 SRH720933:SRH720938 TBD720933:TBD720938 TKZ720933:TKZ720938 TUV720933:TUV720938 UER720933:UER720938 UON720933:UON720938 UYJ720933:UYJ720938 VIF720933:VIF720938 VSB720933:VSB720938 WBX720933:WBX720938 WLT720933:WLT720938 WVP720933:WVP720938 H786469:H786474 JD786469:JD786474 SZ786469:SZ786474 ACV786469:ACV786474 AMR786469:AMR786474 AWN786469:AWN786474 BGJ786469:BGJ786474 BQF786469:BQF786474 CAB786469:CAB786474 CJX786469:CJX786474 CTT786469:CTT786474 DDP786469:DDP786474 DNL786469:DNL786474 DXH786469:DXH786474 EHD786469:EHD786474 EQZ786469:EQZ786474 FAV786469:FAV786474 FKR786469:FKR786474 FUN786469:FUN786474 GEJ786469:GEJ786474 GOF786469:GOF786474 GYB786469:GYB786474 HHX786469:HHX786474 HRT786469:HRT786474 IBP786469:IBP786474 ILL786469:ILL786474 IVH786469:IVH786474 JFD786469:JFD786474 JOZ786469:JOZ786474 JYV786469:JYV786474 KIR786469:KIR786474 KSN786469:KSN786474 LCJ786469:LCJ786474 LMF786469:LMF786474 LWB786469:LWB786474 MFX786469:MFX786474 MPT786469:MPT786474 MZP786469:MZP786474 NJL786469:NJL786474 NTH786469:NTH786474 ODD786469:ODD786474 OMZ786469:OMZ786474 OWV786469:OWV786474 PGR786469:PGR786474 PQN786469:PQN786474 QAJ786469:QAJ786474 QKF786469:QKF786474 QUB786469:QUB786474 RDX786469:RDX786474 RNT786469:RNT786474 RXP786469:RXP786474 SHL786469:SHL786474 SRH786469:SRH786474 TBD786469:TBD786474 TKZ786469:TKZ786474 TUV786469:TUV786474 UER786469:UER786474 UON786469:UON786474 UYJ786469:UYJ786474 VIF786469:VIF786474 VSB786469:VSB786474 WBX786469:WBX786474 WLT786469:WLT786474 WVP786469:WVP786474 H852005:H852010 JD852005:JD852010 SZ852005:SZ852010 ACV852005:ACV852010 AMR852005:AMR852010 AWN852005:AWN852010 BGJ852005:BGJ852010 BQF852005:BQF852010 CAB852005:CAB852010 CJX852005:CJX852010 CTT852005:CTT852010 DDP852005:DDP852010 DNL852005:DNL852010 DXH852005:DXH852010 EHD852005:EHD852010 EQZ852005:EQZ852010 FAV852005:FAV852010 FKR852005:FKR852010 FUN852005:FUN852010 GEJ852005:GEJ852010 GOF852005:GOF852010 GYB852005:GYB852010 HHX852005:HHX852010 HRT852005:HRT852010 IBP852005:IBP852010 ILL852005:ILL852010 IVH852005:IVH852010 JFD852005:JFD852010 JOZ852005:JOZ852010 JYV852005:JYV852010 KIR852005:KIR852010 KSN852005:KSN852010 LCJ852005:LCJ852010 LMF852005:LMF852010 LWB852005:LWB852010 MFX852005:MFX852010 MPT852005:MPT852010 MZP852005:MZP852010 NJL852005:NJL852010 NTH852005:NTH852010 ODD852005:ODD852010 OMZ852005:OMZ852010 OWV852005:OWV852010 PGR852005:PGR852010 PQN852005:PQN852010 QAJ852005:QAJ852010 QKF852005:QKF852010 QUB852005:QUB852010 RDX852005:RDX852010 RNT852005:RNT852010 RXP852005:RXP852010 SHL852005:SHL852010 SRH852005:SRH852010 TBD852005:TBD852010 TKZ852005:TKZ852010 TUV852005:TUV852010 UER852005:UER852010 UON852005:UON852010 UYJ852005:UYJ852010 VIF852005:VIF852010 VSB852005:VSB852010 WBX852005:WBX852010 WLT852005:WLT852010 WVP852005:WVP852010 H917541:H917546 JD917541:JD917546 SZ917541:SZ917546 ACV917541:ACV917546 AMR917541:AMR917546 AWN917541:AWN917546 BGJ917541:BGJ917546 BQF917541:BQF917546 CAB917541:CAB917546 CJX917541:CJX917546 CTT917541:CTT917546 DDP917541:DDP917546 DNL917541:DNL917546 DXH917541:DXH917546 EHD917541:EHD917546 EQZ917541:EQZ917546 FAV917541:FAV917546 FKR917541:FKR917546 FUN917541:FUN917546 GEJ917541:GEJ917546 GOF917541:GOF917546 GYB917541:GYB917546 HHX917541:HHX917546 HRT917541:HRT917546 IBP917541:IBP917546 ILL917541:ILL917546 IVH917541:IVH917546 JFD917541:JFD917546 JOZ917541:JOZ917546 JYV917541:JYV917546 KIR917541:KIR917546 KSN917541:KSN917546 LCJ917541:LCJ917546 LMF917541:LMF917546 LWB917541:LWB917546 MFX917541:MFX917546 MPT917541:MPT917546 MZP917541:MZP917546 NJL917541:NJL917546 NTH917541:NTH917546 ODD917541:ODD917546 OMZ917541:OMZ917546 OWV917541:OWV917546 PGR917541:PGR917546 PQN917541:PQN917546 QAJ917541:QAJ917546 QKF917541:QKF917546 QUB917541:QUB917546 RDX917541:RDX917546 RNT917541:RNT917546 RXP917541:RXP917546 SHL917541:SHL917546 SRH917541:SRH917546 TBD917541:TBD917546 TKZ917541:TKZ917546 TUV917541:TUV917546 UER917541:UER917546 UON917541:UON917546 UYJ917541:UYJ917546 VIF917541:VIF917546 VSB917541:VSB917546 WBX917541:WBX917546 WLT917541:WLT917546 WVP917541:WVP917546 H983077:H983082 JD983077:JD983082 SZ983077:SZ983082 ACV983077:ACV983082 AMR983077:AMR983082 AWN983077:AWN983082 BGJ983077:BGJ983082 BQF983077:BQF983082 CAB983077:CAB983082 CJX983077:CJX983082 CTT983077:CTT983082 DDP983077:DDP983082 DNL983077:DNL983082 DXH983077:DXH983082 EHD983077:EHD983082 EQZ983077:EQZ983082 FAV983077:FAV983082 FKR983077:FKR983082 FUN983077:FUN983082 GEJ983077:GEJ983082 GOF983077:GOF983082 GYB983077:GYB983082 HHX983077:HHX983082 HRT983077:HRT983082 IBP983077:IBP983082 ILL983077:ILL983082 IVH983077:IVH983082 JFD983077:JFD983082 JOZ983077:JOZ983082 JYV983077:JYV983082 KIR983077:KIR983082 KSN983077:KSN983082 LCJ983077:LCJ983082 LMF983077:LMF983082 LWB983077:LWB983082 MFX983077:MFX983082 MPT983077:MPT983082 MZP983077:MZP983082 NJL983077:NJL983082 NTH983077:NTH983082 ODD983077:ODD983082 OMZ983077:OMZ983082 OWV983077:OWV983082 PGR983077:PGR983082 PQN983077:PQN983082 QAJ983077:QAJ983082 QKF983077:QKF983082 QUB983077:QUB983082 RDX983077:RDX983082 RNT983077:RNT983082 RXP983077:RXP983082 SHL983077:SHL983082 SRH983077:SRH983082 TBD983077:TBD983082 TKZ983077:TKZ983082 TUV983077:TUV983082 UER983077:UER983082 UON983077:UON983082 UYJ983077:UYJ983082 VIF983077:VIF983082 VSB983077:VSB983082 WBX983077:WBX983082 WLT983077:WLT983082 WVP983077:WVP983082 H44">
      <formula1>$AH$4:$AH$6</formula1>
    </dataValidation>
  </dataValidations>
  <printOptions horizontalCentered="1" verticalCentered="1"/>
  <pageMargins left="0.23622047244094491" right="0.15748031496062992" top="0.55118110236220474" bottom="0.39370078740157483" header="0" footer="0"/>
  <pageSetup scale="51" orientation="landscape" horizontalDpi="4294967295" verticalDpi="4294967295" r:id="rId1"/>
  <headerFooter alignWithMargins="0"/>
  <rowBreaks count="3" manualBreakCount="3">
    <brk id="62" max="17" man="1"/>
    <brk id="69" max="17" man="1"/>
    <brk id="77" max="17" man="1"/>
  </rowBreaks>
  <colBreaks count="1" manualBreakCount="1">
    <brk id="18" max="12"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topLeftCell="D1" zoomScale="87" zoomScaleNormal="87" workbookViewId="0">
      <selection activeCell="AF17" sqref="N2:AH17"/>
    </sheetView>
  </sheetViews>
  <sheetFormatPr baseColWidth="10" defaultRowHeight="12.75" x14ac:dyDescent="0.2"/>
  <cols>
    <col min="1" max="1" width="11.42578125" style="274"/>
    <col min="2" max="2" width="32.28515625" style="274" customWidth="1"/>
    <col min="3" max="3" width="14.140625" style="274" customWidth="1"/>
    <col min="4" max="4" width="13.85546875" style="274" customWidth="1"/>
    <col min="5" max="5" width="12.7109375" style="274" customWidth="1"/>
    <col min="6" max="6" width="12.85546875" style="274" customWidth="1"/>
    <col min="7" max="9" width="13.140625" style="274" customWidth="1"/>
    <col min="10" max="10" width="12.42578125" style="274" customWidth="1"/>
    <col min="11" max="11" width="14.7109375" style="274" customWidth="1"/>
    <col min="12" max="12" width="17.85546875" style="274" customWidth="1"/>
    <col min="13" max="13" width="11.42578125" style="274"/>
    <col min="14" max="14" width="25.140625" style="274" customWidth="1"/>
    <col min="15" max="15" width="8" style="274" customWidth="1"/>
    <col min="16" max="24" width="4.28515625" style="274" customWidth="1"/>
    <col min="25" max="25" width="9" style="274" customWidth="1"/>
    <col min="26" max="26" width="9.28515625" style="274" customWidth="1"/>
    <col min="27" max="31" width="4.28515625" style="274" customWidth="1"/>
    <col min="32" max="34" width="7.28515625" style="274" customWidth="1"/>
    <col min="35" max="35" width="11.42578125" style="274"/>
    <col min="36" max="36" width="34" style="274" customWidth="1"/>
    <col min="37" max="40" width="18.140625" style="274" customWidth="1"/>
    <col min="41" max="16384" width="11.42578125" style="274"/>
  </cols>
  <sheetData>
    <row r="1" spans="2:40" ht="13.5" thickBot="1" x14ac:dyDescent="0.25"/>
    <row r="2" spans="2:40" ht="18.75" customHeight="1" thickBot="1" x14ac:dyDescent="0.25">
      <c r="N2" s="465" t="s">
        <v>463</v>
      </c>
      <c r="O2" s="465" t="s">
        <v>464</v>
      </c>
      <c r="P2" s="468" t="s">
        <v>465</v>
      </c>
      <c r="Q2" s="469"/>
      <c r="R2" s="469"/>
      <c r="S2" s="469"/>
      <c r="T2" s="469"/>
      <c r="U2" s="469"/>
      <c r="V2" s="469"/>
      <c r="W2" s="469"/>
      <c r="X2" s="469"/>
      <c r="Y2" s="469"/>
      <c r="Z2" s="469"/>
      <c r="AA2" s="469"/>
      <c r="AB2" s="469"/>
      <c r="AC2" s="469"/>
      <c r="AD2" s="469"/>
      <c r="AE2" s="469"/>
      <c r="AF2" s="469"/>
      <c r="AG2" s="469"/>
      <c r="AH2" s="470"/>
      <c r="AJ2" s="275" t="s">
        <v>466</v>
      </c>
      <c r="AK2" s="276" t="s">
        <v>467</v>
      </c>
      <c r="AL2" s="277" t="s">
        <v>88</v>
      </c>
      <c r="AM2" s="278" t="s">
        <v>468</v>
      </c>
      <c r="AN2" s="279" t="s">
        <v>36</v>
      </c>
    </row>
    <row r="3" spans="2:40" ht="69" customHeight="1" thickBot="1" x14ac:dyDescent="0.25">
      <c r="N3" s="466"/>
      <c r="O3" s="466"/>
      <c r="P3" s="471" t="s">
        <v>469</v>
      </c>
      <c r="Q3" s="472"/>
      <c r="R3" s="472"/>
      <c r="S3" s="472"/>
      <c r="T3" s="472"/>
      <c r="U3" s="473" t="s">
        <v>470</v>
      </c>
      <c r="V3" s="474"/>
      <c r="W3" s="474"/>
      <c r="X3" s="475"/>
      <c r="Y3" s="471" t="s">
        <v>471</v>
      </c>
      <c r="Z3" s="476"/>
      <c r="AA3" s="473" t="s">
        <v>472</v>
      </c>
      <c r="AB3" s="474"/>
      <c r="AC3" s="474"/>
      <c r="AD3" s="474"/>
      <c r="AE3" s="475"/>
      <c r="AF3" s="471" t="s">
        <v>473</v>
      </c>
      <c r="AG3" s="472"/>
      <c r="AH3" s="476"/>
      <c r="AJ3" s="275"/>
      <c r="AK3" s="276"/>
      <c r="AL3" s="277"/>
      <c r="AM3" s="278"/>
      <c r="AN3" s="279"/>
    </row>
    <row r="4" spans="2:40" ht="29.25" customHeight="1" thickBot="1" x14ac:dyDescent="0.25">
      <c r="B4" s="275" t="s">
        <v>466</v>
      </c>
      <c r="C4" s="277" t="s">
        <v>474</v>
      </c>
      <c r="D4" s="276" t="s">
        <v>467</v>
      </c>
      <c r="E4" s="278" t="s">
        <v>475</v>
      </c>
      <c r="F4" s="279" t="s">
        <v>476</v>
      </c>
      <c r="G4" s="280" t="s">
        <v>477</v>
      </c>
      <c r="H4" s="280" t="s">
        <v>478</v>
      </c>
      <c r="I4" s="280" t="s">
        <v>479</v>
      </c>
      <c r="J4" s="277" t="s">
        <v>88</v>
      </c>
      <c r="K4" s="278" t="s">
        <v>37</v>
      </c>
      <c r="L4" s="279" t="s">
        <v>36</v>
      </c>
      <c r="N4" s="467"/>
      <c r="O4" s="467"/>
      <c r="P4" s="281" t="s">
        <v>127</v>
      </c>
      <c r="Q4" s="282" t="s">
        <v>99</v>
      </c>
      <c r="R4" s="282" t="s">
        <v>118</v>
      </c>
      <c r="S4" s="282" t="s">
        <v>119</v>
      </c>
      <c r="T4" s="282" t="s">
        <v>143</v>
      </c>
      <c r="U4" s="283" t="s">
        <v>73</v>
      </c>
      <c r="V4" s="284" t="s">
        <v>75</v>
      </c>
      <c r="W4" s="284" t="s">
        <v>69</v>
      </c>
      <c r="X4" s="285" t="s">
        <v>79</v>
      </c>
      <c r="Y4" s="281" t="s">
        <v>58</v>
      </c>
      <c r="Z4" s="286" t="s">
        <v>61</v>
      </c>
      <c r="AA4" s="283" t="s">
        <v>100</v>
      </c>
      <c r="AB4" s="284" t="s">
        <v>107</v>
      </c>
      <c r="AC4" s="287" t="s">
        <v>115</v>
      </c>
      <c r="AD4" s="287" t="s">
        <v>117</v>
      </c>
      <c r="AE4" s="285" t="s">
        <v>160</v>
      </c>
      <c r="AF4" s="281" t="s">
        <v>152</v>
      </c>
      <c r="AG4" s="288" t="s">
        <v>150</v>
      </c>
      <c r="AH4" s="286" t="s">
        <v>151</v>
      </c>
      <c r="AJ4" s="289" t="s">
        <v>124</v>
      </c>
      <c r="AK4" s="290"/>
      <c r="AL4" s="291"/>
      <c r="AM4" s="292"/>
      <c r="AN4" s="293"/>
    </row>
    <row r="5" spans="2:40" ht="27.75" customHeight="1" x14ac:dyDescent="0.2">
      <c r="B5" s="294" t="s">
        <v>124</v>
      </c>
      <c r="C5" s="50">
        <v>5</v>
      </c>
      <c r="D5" s="50">
        <v>5</v>
      </c>
      <c r="E5" s="295"/>
      <c r="F5" s="296"/>
      <c r="G5" s="297">
        <v>5</v>
      </c>
      <c r="H5" s="297"/>
      <c r="I5" s="297"/>
      <c r="J5" s="298">
        <v>4</v>
      </c>
      <c r="K5" s="295"/>
      <c r="L5" s="296">
        <v>1</v>
      </c>
      <c r="N5" s="299" t="s">
        <v>124</v>
      </c>
      <c r="O5" s="290">
        <v>5</v>
      </c>
      <c r="P5" s="300"/>
      <c r="Q5" s="301"/>
      <c r="R5" s="301"/>
      <c r="S5" s="301"/>
      <c r="T5" s="301"/>
      <c r="U5" s="302"/>
      <c r="V5" s="303"/>
      <c r="W5" s="303"/>
      <c r="X5" s="304"/>
      <c r="Y5" s="305">
        <v>5</v>
      </c>
      <c r="Z5" s="306"/>
      <c r="AA5" s="302"/>
      <c r="AB5" s="303"/>
      <c r="AC5" s="307"/>
      <c r="AD5" s="307"/>
      <c r="AE5" s="304"/>
      <c r="AF5" s="305"/>
      <c r="AG5" s="308"/>
      <c r="AH5" s="306"/>
      <c r="AJ5" s="289" t="s">
        <v>206</v>
      </c>
      <c r="AK5" s="309"/>
      <c r="AL5" s="291"/>
      <c r="AM5" s="292"/>
      <c r="AN5" s="293"/>
    </row>
    <row r="6" spans="2:40" ht="22.5" customHeight="1" x14ac:dyDescent="0.2">
      <c r="B6" s="294" t="s">
        <v>206</v>
      </c>
      <c r="C6" s="50">
        <v>6</v>
      </c>
      <c r="D6" s="50">
        <v>6</v>
      </c>
      <c r="E6" s="295"/>
      <c r="F6" s="296"/>
      <c r="G6" s="297"/>
      <c r="H6" s="297"/>
      <c r="I6" s="297">
        <v>6</v>
      </c>
      <c r="J6" s="298">
        <v>5</v>
      </c>
      <c r="K6" s="295">
        <v>1</v>
      </c>
      <c r="L6" s="296"/>
      <c r="N6" s="299" t="s">
        <v>207</v>
      </c>
      <c r="O6" s="290">
        <v>6</v>
      </c>
      <c r="P6" s="310"/>
      <c r="Q6" s="311"/>
      <c r="R6" s="311"/>
      <c r="S6" s="311"/>
      <c r="T6" s="311"/>
      <c r="U6" s="312"/>
      <c r="V6" s="51"/>
      <c r="W6" s="51"/>
      <c r="X6" s="313"/>
      <c r="Y6" s="314"/>
      <c r="Z6" s="315"/>
      <c r="AA6" s="312"/>
      <c r="AB6" s="51"/>
      <c r="AC6" s="316"/>
      <c r="AD6" s="316"/>
      <c r="AE6" s="313"/>
      <c r="AF6" s="314">
        <v>4</v>
      </c>
      <c r="AG6" s="317">
        <v>1</v>
      </c>
      <c r="AH6" s="315">
        <v>1</v>
      </c>
      <c r="AJ6" s="289" t="s">
        <v>208</v>
      </c>
      <c r="AK6" s="309"/>
      <c r="AL6" s="291"/>
      <c r="AM6" s="292"/>
      <c r="AN6" s="293"/>
    </row>
    <row r="7" spans="2:40" ht="27.75" customHeight="1" x14ac:dyDescent="0.2">
      <c r="B7" s="294" t="s">
        <v>480</v>
      </c>
      <c r="C7" s="50">
        <v>11</v>
      </c>
      <c r="D7" s="50">
        <v>11</v>
      </c>
      <c r="E7" s="295"/>
      <c r="F7" s="296">
        <v>11</v>
      </c>
      <c r="G7" s="297"/>
      <c r="H7" s="297"/>
      <c r="I7" s="297"/>
      <c r="J7" s="298">
        <v>10</v>
      </c>
      <c r="K7" s="295"/>
      <c r="L7" s="296">
        <v>1</v>
      </c>
      <c r="M7" s="318"/>
      <c r="N7" s="299" t="s">
        <v>481</v>
      </c>
      <c r="O7" s="290">
        <v>11</v>
      </c>
      <c r="P7" s="310"/>
      <c r="Q7" s="311"/>
      <c r="R7" s="311"/>
      <c r="S7" s="311"/>
      <c r="T7" s="311"/>
      <c r="U7" s="312">
        <v>4</v>
      </c>
      <c r="V7" s="51">
        <v>1</v>
      </c>
      <c r="W7" s="51">
        <v>4</v>
      </c>
      <c r="X7" s="313">
        <v>2</v>
      </c>
      <c r="Y7" s="314"/>
      <c r="Z7" s="315"/>
      <c r="AA7" s="312"/>
      <c r="AB7" s="51"/>
      <c r="AC7" s="316"/>
      <c r="AD7" s="316"/>
      <c r="AE7" s="313"/>
      <c r="AF7" s="314"/>
      <c r="AG7" s="317"/>
      <c r="AH7" s="315"/>
      <c r="AJ7" s="289" t="s">
        <v>209</v>
      </c>
      <c r="AK7" s="309"/>
      <c r="AL7" s="291"/>
      <c r="AM7" s="292"/>
      <c r="AN7" s="293"/>
    </row>
    <row r="8" spans="2:40" ht="22.5" customHeight="1" x14ac:dyDescent="0.2">
      <c r="B8" s="294" t="s">
        <v>482</v>
      </c>
      <c r="C8" s="50">
        <v>4</v>
      </c>
      <c r="D8" s="50">
        <v>4</v>
      </c>
      <c r="E8" s="295">
        <v>4</v>
      </c>
      <c r="F8" s="296"/>
      <c r="G8" s="297"/>
      <c r="H8" s="297"/>
      <c r="I8" s="297"/>
      <c r="J8" s="298">
        <v>4</v>
      </c>
      <c r="K8" s="295"/>
      <c r="L8" s="296"/>
      <c r="M8" s="318"/>
      <c r="N8" s="299" t="s">
        <v>483</v>
      </c>
      <c r="O8" s="290">
        <v>4</v>
      </c>
      <c r="P8" s="310"/>
      <c r="Q8" s="311"/>
      <c r="R8" s="311">
        <v>1</v>
      </c>
      <c r="S8" s="311">
        <v>3</v>
      </c>
      <c r="T8" s="311"/>
      <c r="U8" s="312"/>
      <c r="V8" s="51"/>
      <c r="W8" s="51"/>
      <c r="X8" s="313"/>
      <c r="Y8" s="314"/>
      <c r="Z8" s="315"/>
      <c r="AA8" s="312"/>
      <c r="AB8" s="51"/>
      <c r="AC8" s="316"/>
      <c r="AD8" s="316"/>
      <c r="AE8" s="313"/>
      <c r="AF8" s="314"/>
      <c r="AG8" s="317"/>
      <c r="AH8" s="315"/>
      <c r="AJ8" s="289" t="s">
        <v>210</v>
      </c>
      <c r="AK8" s="309"/>
      <c r="AL8" s="291"/>
      <c r="AM8" s="292"/>
      <c r="AN8" s="293"/>
    </row>
    <row r="9" spans="2:40" ht="22.5" customHeight="1" x14ac:dyDescent="0.2">
      <c r="B9" s="294" t="s">
        <v>211</v>
      </c>
      <c r="C9" s="50">
        <v>8</v>
      </c>
      <c r="D9" s="50">
        <v>8</v>
      </c>
      <c r="E9" s="295">
        <v>8</v>
      </c>
      <c r="F9" s="296"/>
      <c r="G9" s="297"/>
      <c r="H9" s="297"/>
      <c r="I9" s="297"/>
      <c r="J9" s="298">
        <v>6</v>
      </c>
      <c r="K9" s="295">
        <v>2</v>
      </c>
      <c r="L9" s="296"/>
      <c r="N9" s="299" t="s">
        <v>211</v>
      </c>
      <c r="O9" s="290">
        <v>8</v>
      </c>
      <c r="P9" s="310">
        <v>7</v>
      </c>
      <c r="Q9" s="311"/>
      <c r="R9" s="311"/>
      <c r="S9" s="311"/>
      <c r="T9" s="311">
        <v>1</v>
      </c>
      <c r="U9" s="312"/>
      <c r="V9" s="51"/>
      <c r="W9" s="51"/>
      <c r="X9" s="313"/>
      <c r="Y9" s="314"/>
      <c r="Z9" s="315"/>
      <c r="AA9" s="312"/>
      <c r="AB9" s="51"/>
      <c r="AC9" s="316"/>
      <c r="AD9" s="316"/>
      <c r="AE9" s="313"/>
      <c r="AF9" s="314"/>
      <c r="AG9" s="317"/>
      <c r="AH9" s="315"/>
      <c r="AJ9" s="289" t="s">
        <v>211</v>
      </c>
      <c r="AK9" s="309"/>
      <c r="AL9" s="291"/>
      <c r="AM9" s="292"/>
      <c r="AN9" s="293"/>
    </row>
    <row r="10" spans="2:40" ht="22.5" customHeight="1" x14ac:dyDescent="0.2">
      <c r="B10" s="294" t="s">
        <v>484</v>
      </c>
      <c r="C10" s="50">
        <v>8</v>
      </c>
      <c r="D10" s="50">
        <v>9</v>
      </c>
      <c r="E10" s="295">
        <v>9</v>
      </c>
      <c r="F10" s="296"/>
      <c r="G10" s="297"/>
      <c r="H10" s="297"/>
      <c r="I10" s="297"/>
      <c r="J10" s="298"/>
      <c r="K10" s="295">
        <v>6</v>
      </c>
      <c r="L10" s="296">
        <v>3</v>
      </c>
      <c r="N10" s="299" t="s">
        <v>484</v>
      </c>
      <c r="O10" s="290">
        <v>9</v>
      </c>
      <c r="P10" s="310"/>
      <c r="Q10" s="311">
        <v>9</v>
      </c>
      <c r="R10" s="311"/>
      <c r="S10" s="311"/>
      <c r="T10" s="311"/>
      <c r="U10" s="312"/>
      <c r="V10" s="51"/>
      <c r="W10" s="51"/>
      <c r="X10" s="313"/>
      <c r="Y10" s="314"/>
      <c r="Z10" s="315"/>
      <c r="AA10" s="312"/>
      <c r="AB10" s="51"/>
      <c r="AC10" s="316"/>
      <c r="AD10" s="316"/>
      <c r="AE10" s="313"/>
      <c r="AF10" s="314"/>
      <c r="AG10" s="317"/>
      <c r="AH10" s="315"/>
      <c r="AJ10" s="289" t="s">
        <v>484</v>
      </c>
      <c r="AK10" s="309"/>
      <c r="AL10" s="291"/>
      <c r="AM10" s="292"/>
      <c r="AN10" s="293"/>
    </row>
    <row r="11" spans="2:40" ht="22.5" customHeight="1" x14ac:dyDescent="0.2">
      <c r="B11" s="294" t="s">
        <v>212</v>
      </c>
      <c r="C11" s="50">
        <v>2</v>
      </c>
      <c r="D11" s="50">
        <v>2</v>
      </c>
      <c r="E11" s="295"/>
      <c r="F11" s="296"/>
      <c r="G11" s="297">
        <v>2</v>
      </c>
      <c r="H11" s="297"/>
      <c r="I11" s="297"/>
      <c r="J11" s="298">
        <v>2</v>
      </c>
      <c r="K11" s="295"/>
      <c r="L11" s="296"/>
      <c r="N11" s="299" t="s">
        <v>212</v>
      </c>
      <c r="O11" s="290">
        <v>2</v>
      </c>
      <c r="P11" s="310"/>
      <c r="Q11" s="311"/>
      <c r="R11" s="311"/>
      <c r="S11" s="311"/>
      <c r="T11" s="311"/>
      <c r="U11" s="312"/>
      <c r="V11" s="51"/>
      <c r="W11" s="51"/>
      <c r="X11" s="313"/>
      <c r="Y11" s="314">
        <v>2</v>
      </c>
      <c r="Z11" s="315"/>
      <c r="AA11" s="312"/>
      <c r="AB11" s="51"/>
      <c r="AC11" s="316"/>
      <c r="AD11" s="316"/>
      <c r="AE11" s="313"/>
      <c r="AF11" s="314"/>
      <c r="AG11" s="317"/>
      <c r="AH11" s="315"/>
      <c r="AJ11" s="289" t="s">
        <v>212</v>
      </c>
      <c r="AK11" s="309"/>
      <c r="AL11" s="291"/>
      <c r="AM11" s="292"/>
      <c r="AN11" s="293"/>
    </row>
    <row r="12" spans="2:40" ht="22.5" customHeight="1" x14ac:dyDescent="0.2">
      <c r="B12" s="294" t="s">
        <v>213</v>
      </c>
      <c r="C12" s="50">
        <v>8</v>
      </c>
      <c r="D12" s="50">
        <v>8</v>
      </c>
      <c r="E12" s="295"/>
      <c r="F12" s="296"/>
      <c r="G12" s="297"/>
      <c r="H12" s="297">
        <v>8</v>
      </c>
      <c r="I12" s="297"/>
      <c r="J12" s="298">
        <v>8</v>
      </c>
      <c r="K12" s="295"/>
      <c r="L12" s="296"/>
      <c r="M12" s="318"/>
      <c r="N12" s="299" t="s">
        <v>213</v>
      </c>
      <c r="O12" s="290">
        <v>9</v>
      </c>
      <c r="P12" s="310"/>
      <c r="Q12" s="311"/>
      <c r="R12" s="311"/>
      <c r="S12" s="311"/>
      <c r="T12" s="311"/>
      <c r="U12" s="312"/>
      <c r="V12" s="51"/>
      <c r="W12" s="51"/>
      <c r="X12" s="313"/>
      <c r="Y12" s="314"/>
      <c r="Z12" s="315"/>
      <c r="AA12" s="312">
        <v>3</v>
      </c>
      <c r="AB12" s="51">
        <v>3</v>
      </c>
      <c r="AC12" s="316">
        <v>1</v>
      </c>
      <c r="AD12" s="316">
        <v>1</v>
      </c>
      <c r="AE12" s="313"/>
      <c r="AF12" s="314"/>
      <c r="AG12" s="317"/>
      <c r="AH12" s="315"/>
      <c r="AJ12" s="289" t="s">
        <v>213</v>
      </c>
      <c r="AK12" s="309"/>
      <c r="AL12" s="291"/>
      <c r="AM12" s="292"/>
      <c r="AN12" s="293"/>
    </row>
    <row r="13" spans="2:40" ht="30.75" customHeight="1" x14ac:dyDescent="0.2">
      <c r="B13" s="294" t="s">
        <v>161</v>
      </c>
      <c r="C13" s="50">
        <v>10</v>
      </c>
      <c r="D13" s="50">
        <v>10</v>
      </c>
      <c r="E13" s="295"/>
      <c r="F13" s="296"/>
      <c r="G13" s="297"/>
      <c r="H13" s="297">
        <v>10</v>
      </c>
      <c r="I13" s="297"/>
      <c r="J13" s="298">
        <v>7</v>
      </c>
      <c r="K13" s="295">
        <v>1</v>
      </c>
      <c r="L13" s="296">
        <v>2</v>
      </c>
      <c r="N13" s="299" t="s">
        <v>161</v>
      </c>
      <c r="O13" s="290">
        <v>11</v>
      </c>
      <c r="P13" s="310"/>
      <c r="Q13" s="311"/>
      <c r="R13" s="311"/>
      <c r="S13" s="311"/>
      <c r="T13" s="311"/>
      <c r="U13" s="312"/>
      <c r="V13" s="51"/>
      <c r="W13" s="51"/>
      <c r="X13" s="313"/>
      <c r="Y13" s="314"/>
      <c r="Z13" s="315"/>
      <c r="AA13" s="312"/>
      <c r="AB13" s="51"/>
      <c r="AC13" s="316"/>
      <c r="AD13" s="316"/>
      <c r="AE13" s="313">
        <v>10</v>
      </c>
      <c r="AF13" s="314"/>
      <c r="AG13" s="317"/>
      <c r="AH13" s="315"/>
      <c r="AJ13" s="289" t="s">
        <v>214</v>
      </c>
      <c r="AK13" s="309"/>
      <c r="AL13" s="291"/>
      <c r="AM13" s="292"/>
      <c r="AN13" s="293"/>
    </row>
    <row r="14" spans="2:40" ht="18" customHeight="1" x14ac:dyDescent="0.2">
      <c r="B14" s="294" t="s">
        <v>198</v>
      </c>
      <c r="C14" s="50">
        <v>4</v>
      </c>
      <c r="D14" s="50">
        <v>4</v>
      </c>
      <c r="E14" s="295"/>
      <c r="F14" s="296"/>
      <c r="G14" s="297">
        <v>4</v>
      </c>
      <c r="H14" s="297"/>
      <c r="I14" s="297"/>
      <c r="J14" s="298">
        <v>3</v>
      </c>
      <c r="K14" s="295"/>
      <c r="L14" s="296">
        <v>1</v>
      </c>
      <c r="N14" s="299" t="s">
        <v>198</v>
      </c>
      <c r="O14" s="290">
        <v>4</v>
      </c>
      <c r="P14" s="310"/>
      <c r="Q14" s="311"/>
      <c r="R14" s="311"/>
      <c r="S14" s="311"/>
      <c r="T14" s="311"/>
      <c r="U14" s="312"/>
      <c r="V14" s="51"/>
      <c r="W14" s="51"/>
      <c r="X14" s="313"/>
      <c r="Y14" s="314"/>
      <c r="Z14" s="315">
        <v>4</v>
      </c>
      <c r="AA14" s="312"/>
      <c r="AB14" s="51"/>
      <c r="AC14" s="316"/>
      <c r="AD14" s="316"/>
      <c r="AE14" s="313"/>
      <c r="AF14" s="314"/>
      <c r="AG14" s="317"/>
      <c r="AH14" s="315"/>
      <c r="AJ14" s="289" t="s">
        <v>215</v>
      </c>
      <c r="AK14" s="309"/>
      <c r="AL14" s="291"/>
      <c r="AM14" s="292"/>
      <c r="AN14" s="293"/>
    </row>
    <row r="15" spans="2:40" ht="22.5" customHeight="1" thickBot="1" x14ac:dyDescent="0.25">
      <c r="B15" s="294" t="s">
        <v>485</v>
      </c>
      <c r="C15" s="50">
        <v>5</v>
      </c>
      <c r="D15" s="50">
        <v>5</v>
      </c>
      <c r="E15" s="295"/>
      <c r="F15" s="296"/>
      <c r="G15" s="297">
        <v>5</v>
      </c>
      <c r="H15" s="297"/>
      <c r="I15" s="297"/>
      <c r="J15" s="298">
        <v>5</v>
      </c>
      <c r="K15" s="295"/>
      <c r="L15" s="296"/>
      <c r="N15" s="319" t="s">
        <v>485</v>
      </c>
      <c r="O15" s="290">
        <v>5</v>
      </c>
      <c r="P15" s="320"/>
      <c r="Q15" s="321"/>
      <c r="R15" s="321"/>
      <c r="S15" s="321"/>
      <c r="T15" s="321"/>
      <c r="U15" s="322"/>
      <c r="V15" s="323"/>
      <c r="W15" s="323"/>
      <c r="X15" s="324"/>
      <c r="Y15" s="325">
        <v>5</v>
      </c>
      <c r="Z15" s="326"/>
      <c r="AA15" s="322"/>
      <c r="AB15" s="323"/>
      <c r="AC15" s="327"/>
      <c r="AD15" s="327"/>
      <c r="AE15" s="324"/>
      <c r="AF15" s="325"/>
      <c r="AG15" s="328"/>
      <c r="AH15" s="326"/>
      <c r="AJ15" s="289" t="s">
        <v>216</v>
      </c>
      <c r="AK15" s="309"/>
      <c r="AL15" s="291"/>
      <c r="AM15" s="292"/>
      <c r="AN15" s="293"/>
    </row>
    <row r="16" spans="2:40" ht="22.5" customHeight="1" thickBot="1" x14ac:dyDescent="0.25">
      <c r="B16" s="329" t="s">
        <v>217</v>
      </c>
      <c r="C16" s="330">
        <f t="shared" ref="C16:L16" si="0">SUM(C5:C15)</f>
        <v>71</v>
      </c>
      <c r="D16" s="330">
        <f t="shared" si="0"/>
        <v>72</v>
      </c>
      <c r="E16" s="331">
        <f t="shared" si="0"/>
        <v>21</v>
      </c>
      <c r="F16" s="332">
        <f t="shared" si="0"/>
        <v>11</v>
      </c>
      <c r="G16" s="333">
        <f t="shared" si="0"/>
        <v>16</v>
      </c>
      <c r="H16" s="333">
        <f t="shared" si="0"/>
        <v>18</v>
      </c>
      <c r="I16" s="333">
        <f t="shared" si="0"/>
        <v>6</v>
      </c>
      <c r="J16" s="330">
        <f t="shared" si="0"/>
        <v>54</v>
      </c>
      <c r="K16" s="331">
        <f t="shared" si="0"/>
        <v>10</v>
      </c>
      <c r="L16" s="332">
        <f t="shared" si="0"/>
        <v>8</v>
      </c>
      <c r="N16" s="334" t="s">
        <v>217</v>
      </c>
      <c r="O16" s="335">
        <f t="shared" ref="O16:AH16" si="1">SUM(O5:O15)</f>
        <v>74</v>
      </c>
      <c r="P16" s="336">
        <f t="shared" si="1"/>
        <v>7</v>
      </c>
      <c r="Q16" s="337">
        <f t="shared" si="1"/>
        <v>9</v>
      </c>
      <c r="R16" s="337">
        <f t="shared" si="1"/>
        <v>1</v>
      </c>
      <c r="S16" s="337">
        <f t="shared" si="1"/>
        <v>3</v>
      </c>
      <c r="T16" s="337">
        <f t="shared" si="1"/>
        <v>1</v>
      </c>
      <c r="U16" s="338">
        <f t="shared" si="1"/>
        <v>4</v>
      </c>
      <c r="V16" s="339">
        <f t="shared" si="1"/>
        <v>1</v>
      </c>
      <c r="W16" s="339">
        <f t="shared" si="1"/>
        <v>4</v>
      </c>
      <c r="X16" s="340">
        <f t="shared" si="1"/>
        <v>2</v>
      </c>
      <c r="Y16" s="341">
        <f t="shared" si="1"/>
        <v>12</v>
      </c>
      <c r="Z16" s="342">
        <f t="shared" si="1"/>
        <v>4</v>
      </c>
      <c r="AA16" s="338">
        <f t="shared" si="1"/>
        <v>3</v>
      </c>
      <c r="AB16" s="339">
        <f t="shared" si="1"/>
        <v>3</v>
      </c>
      <c r="AC16" s="339">
        <f t="shared" si="1"/>
        <v>1</v>
      </c>
      <c r="AD16" s="339">
        <f t="shared" si="1"/>
        <v>1</v>
      </c>
      <c r="AE16" s="340">
        <f t="shared" si="1"/>
        <v>10</v>
      </c>
      <c r="AF16" s="341">
        <f t="shared" si="1"/>
        <v>4</v>
      </c>
      <c r="AG16" s="341">
        <f t="shared" si="1"/>
        <v>1</v>
      </c>
      <c r="AH16" s="343">
        <f t="shared" si="1"/>
        <v>1</v>
      </c>
      <c r="AJ16" s="289" t="s">
        <v>198</v>
      </c>
      <c r="AK16" s="309"/>
      <c r="AL16" s="291"/>
      <c r="AM16" s="292"/>
      <c r="AN16" s="293"/>
    </row>
    <row r="17" spans="1:40" ht="22.5" customHeight="1" thickBot="1" x14ac:dyDescent="0.25">
      <c r="M17" s="274">
        <f>SUM(E16:I16)</f>
        <v>72</v>
      </c>
      <c r="N17" s="344"/>
      <c r="O17" s="345"/>
      <c r="P17" s="455">
        <f>SUM(P16:T16)</f>
        <v>21</v>
      </c>
      <c r="Q17" s="456"/>
      <c r="R17" s="456"/>
      <c r="S17" s="456"/>
      <c r="T17" s="456"/>
      <c r="U17" s="457">
        <f>SUM(U16:X16)</f>
        <v>11</v>
      </c>
      <c r="V17" s="458"/>
      <c r="W17" s="458"/>
      <c r="X17" s="459"/>
      <c r="Y17" s="455">
        <f>SUM(Y16:Z16)</f>
        <v>16</v>
      </c>
      <c r="Z17" s="460"/>
      <c r="AA17" s="461">
        <f>SUM(AA16:AE16)</f>
        <v>18</v>
      </c>
      <c r="AB17" s="462"/>
      <c r="AC17" s="462"/>
      <c r="AD17" s="462"/>
      <c r="AE17" s="463"/>
      <c r="AF17" s="455">
        <f>SUM(AF16:AH16)</f>
        <v>6</v>
      </c>
      <c r="AG17" s="456"/>
      <c r="AH17" s="460"/>
      <c r="AJ17" s="289" t="s">
        <v>153</v>
      </c>
      <c r="AK17" s="309"/>
      <c r="AL17" s="291"/>
      <c r="AM17" s="292"/>
      <c r="AN17" s="293"/>
    </row>
    <row r="18" spans="1:40" ht="22.5" customHeight="1" thickBot="1" x14ac:dyDescent="0.25">
      <c r="A18" s="274">
        <f>SUM(C5:C7,C11:C15)</f>
        <v>51</v>
      </c>
      <c r="C18" s="346"/>
      <c r="D18" s="346"/>
      <c r="E18" s="347">
        <f t="shared" ref="E18:L18" si="2">SUM(E16/$D$16)</f>
        <v>0.29166666666666669</v>
      </c>
      <c r="F18" s="347">
        <f t="shared" si="2"/>
        <v>0.15277777777777779</v>
      </c>
      <c r="G18" s="347">
        <f t="shared" si="2"/>
        <v>0.22222222222222221</v>
      </c>
      <c r="H18" s="347">
        <f t="shared" si="2"/>
        <v>0.25</v>
      </c>
      <c r="I18" s="347">
        <f t="shared" si="2"/>
        <v>8.3333333333333329E-2</v>
      </c>
      <c r="J18" s="347">
        <f t="shared" si="2"/>
        <v>0.75</v>
      </c>
      <c r="K18" s="348">
        <f t="shared" si="2"/>
        <v>0.1388888888888889</v>
      </c>
      <c r="L18" s="349">
        <f t="shared" si="2"/>
        <v>0.1111111111111111</v>
      </c>
      <c r="AJ18" s="350" t="s">
        <v>217</v>
      </c>
      <c r="AK18" s="351">
        <f t="shared" ref="AK18:AN18" si="3">SUM(AK4:AK17)</f>
        <v>0</v>
      </c>
      <c r="AL18" s="352">
        <f t="shared" si="3"/>
        <v>0</v>
      </c>
      <c r="AM18" s="353">
        <f t="shared" si="3"/>
        <v>0</v>
      </c>
      <c r="AN18" s="354">
        <f t="shared" si="3"/>
        <v>0</v>
      </c>
    </row>
    <row r="19" spans="1:40" ht="22.5" customHeight="1" x14ac:dyDescent="0.2">
      <c r="C19" s="274">
        <f>SUM(C8:C10)</f>
        <v>20</v>
      </c>
      <c r="D19" s="274">
        <f>SUM(C19-D16)</f>
        <v>-52</v>
      </c>
      <c r="E19" s="274">
        <f>SUM(D8:D10)</f>
        <v>21</v>
      </c>
      <c r="F19" s="355"/>
      <c r="G19" s="274">
        <f>SUM(E16:G16)</f>
        <v>48</v>
      </c>
      <c r="J19" s="274">
        <f>SUM(J16:L16)</f>
        <v>72</v>
      </c>
      <c r="K19" s="355">
        <f>SUM(J18:L18)</f>
        <v>1</v>
      </c>
      <c r="Y19" s="464">
        <f>SUM(P17:AH17)</f>
        <v>72</v>
      </c>
      <c r="Z19" s="464"/>
      <c r="AJ19" s="346"/>
      <c r="AK19" s="346"/>
      <c r="AL19" s="347">
        <f>SUM(AL18/$D$16)</f>
        <v>0</v>
      </c>
      <c r="AM19" s="348">
        <f>SUM(AM18/$D$16)</f>
        <v>0</v>
      </c>
      <c r="AN19" s="349">
        <f>SUM(AN18/$D$16)</f>
        <v>0</v>
      </c>
    </row>
    <row r="20" spans="1:40" ht="22.5" customHeight="1" x14ac:dyDescent="0.2">
      <c r="A20" s="274">
        <v>27</v>
      </c>
      <c r="B20" s="346"/>
      <c r="C20" s="356">
        <f>SUM(C19/D16)</f>
        <v>0.27777777777777779</v>
      </c>
      <c r="D20" s="356">
        <f>SUM(D19/D16)</f>
        <v>-0.72222222222222221</v>
      </c>
      <c r="E20" s="356">
        <f>SUM(E19/D16)</f>
        <v>0.29166666666666669</v>
      </c>
      <c r="I20" s="274">
        <f>SUM(E16:I16)</f>
        <v>72</v>
      </c>
      <c r="P20" s="357"/>
      <c r="Q20" s="357"/>
      <c r="R20" s="357"/>
      <c r="S20" s="357"/>
      <c r="T20" s="357"/>
      <c r="U20" s="357"/>
      <c r="V20" s="357"/>
      <c r="W20" s="357"/>
      <c r="X20" s="357"/>
      <c r="Y20" s="357"/>
      <c r="Z20" s="357"/>
      <c r="AA20" s="357"/>
      <c r="AB20" s="357"/>
      <c r="AC20" s="357"/>
      <c r="AD20" s="357"/>
      <c r="AE20" s="357"/>
      <c r="AF20" s="357"/>
      <c r="AG20" s="357"/>
      <c r="AH20" s="357"/>
      <c r="AL20" s="274">
        <f>SUM(AL18:AN18)</f>
        <v>0</v>
      </c>
    </row>
    <row r="21" spans="1:40" ht="22.5" customHeight="1" x14ac:dyDescent="0.2">
      <c r="P21" s="454"/>
      <c r="Q21" s="454"/>
      <c r="R21" s="454"/>
      <c r="S21" s="454"/>
      <c r="T21" s="454"/>
      <c r="U21" s="454"/>
      <c r="V21" s="454"/>
      <c r="W21" s="454"/>
      <c r="X21" s="454"/>
      <c r="Y21" s="357"/>
      <c r="Z21" s="357"/>
      <c r="AA21" s="454"/>
      <c r="AB21" s="454"/>
      <c r="AC21" s="454"/>
      <c r="AD21" s="454"/>
      <c r="AE21" s="454"/>
      <c r="AF21" s="454"/>
      <c r="AG21" s="454"/>
      <c r="AH21" s="454"/>
    </row>
    <row r="22" spans="1:40" ht="22.5" customHeight="1" x14ac:dyDescent="0.2">
      <c r="F22" s="355">
        <f>SUM(E18:I18)</f>
        <v>1</v>
      </c>
    </row>
    <row r="23" spans="1:40" ht="22.5" customHeight="1" x14ac:dyDescent="0.2"/>
    <row r="24" spans="1:40" ht="22.5" customHeight="1" x14ac:dyDescent="0.2"/>
    <row r="25" spans="1:40" ht="22.5" customHeight="1" x14ac:dyDescent="0.2"/>
    <row r="26" spans="1:40" ht="22.5" customHeight="1" x14ac:dyDescent="0.2"/>
    <row r="27" spans="1:40" ht="22.5" customHeight="1" x14ac:dyDescent="0.2"/>
    <row r="28" spans="1:40" ht="22.5" customHeight="1" x14ac:dyDescent="0.2"/>
    <row r="29" spans="1:40" ht="22.5" customHeight="1" x14ac:dyDescent="0.2"/>
  </sheetData>
  <mergeCells count="18">
    <mergeCell ref="N2:N4"/>
    <mergeCell ref="O2:O4"/>
    <mergeCell ref="P2:AH2"/>
    <mergeCell ref="P3:T3"/>
    <mergeCell ref="U3:X3"/>
    <mergeCell ref="Y3:Z3"/>
    <mergeCell ref="AA3:AE3"/>
    <mergeCell ref="AF3:AH3"/>
    <mergeCell ref="P21:T21"/>
    <mergeCell ref="U21:X21"/>
    <mergeCell ref="AA21:AE21"/>
    <mergeCell ref="AF21:AH21"/>
    <mergeCell ref="P17:T17"/>
    <mergeCell ref="U17:X17"/>
    <mergeCell ref="Y17:Z17"/>
    <mergeCell ref="AA17:AE17"/>
    <mergeCell ref="AF17:AH17"/>
    <mergeCell ref="Y19:Z19"/>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46"/>
  <sheetViews>
    <sheetView view="pageBreakPreview" zoomScale="70" zoomScaleNormal="100" zoomScaleSheetLayoutView="70" workbookViewId="0">
      <selection activeCell="N15" sqref="N15"/>
    </sheetView>
  </sheetViews>
  <sheetFormatPr baseColWidth="10" defaultRowHeight="12.75" x14ac:dyDescent="0.2"/>
  <cols>
    <col min="1" max="1" width="5.7109375" style="52" customWidth="1"/>
    <col min="2" max="2" width="32.140625" style="52" customWidth="1"/>
    <col min="3" max="3" width="11.42578125" style="52" customWidth="1"/>
    <col min="4" max="4" width="16.85546875" style="52" customWidth="1"/>
    <col min="5" max="5" width="10.140625" style="52" customWidth="1"/>
    <col min="6" max="6" width="12.140625" style="52" customWidth="1"/>
    <col min="7" max="7" width="11.42578125" style="52" customWidth="1"/>
    <col min="8" max="22" width="6.7109375" style="52" customWidth="1"/>
    <col min="23" max="23" width="4.42578125" style="52" customWidth="1"/>
    <col min="24" max="32" width="6.7109375" style="53" customWidth="1"/>
    <col min="33" max="33" width="7.7109375" style="52" customWidth="1"/>
    <col min="34" max="34" width="33.85546875" style="52" customWidth="1"/>
    <col min="35" max="35" width="15.140625" style="52" customWidth="1"/>
    <col min="36" max="36" width="19" style="52" customWidth="1"/>
    <col min="37" max="37" width="13.85546875" style="52" customWidth="1"/>
    <col min="38" max="264" width="11.42578125" style="52"/>
    <col min="265" max="265" width="36.85546875" style="52" customWidth="1"/>
    <col min="266" max="266" width="9.140625" style="52" bestFit="1" customWidth="1"/>
    <col min="267" max="267" width="13.140625" style="52" bestFit="1" customWidth="1"/>
    <col min="268" max="268" width="15.28515625" style="52" customWidth="1"/>
    <col min="269" max="269" width="11" style="52" customWidth="1"/>
    <col min="270" max="270" width="8.7109375" style="52" bestFit="1" customWidth="1"/>
    <col min="271" max="271" width="7.28515625" style="52" customWidth="1"/>
    <col min="272" max="272" width="3.85546875" style="52" bestFit="1" customWidth="1"/>
    <col min="273" max="273" width="4.42578125" style="52" bestFit="1" customWidth="1"/>
    <col min="274" max="274" width="4.28515625" style="52" customWidth="1"/>
    <col min="275" max="275" width="6" style="52" customWidth="1"/>
    <col min="276" max="276" width="5.7109375" style="52" customWidth="1"/>
    <col min="277" max="277" width="4" style="52" customWidth="1"/>
    <col min="278" max="279" width="6" style="52" customWidth="1"/>
    <col min="280" max="288" width="5.42578125" style="52" customWidth="1"/>
    <col min="289" max="289" width="7.7109375" style="52" customWidth="1"/>
    <col min="290" max="290" width="28.5703125" style="52" customWidth="1"/>
    <col min="291" max="291" width="11.42578125" style="52"/>
    <col min="292" max="292" width="15.7109375" style="52" customWidth="1"/>
    <col min="293" max="520" width="11.42578125" style="52"/>
    <col min="521" max="521" width="36.85546875" style="52" customWidth="1"/>
    <col min="522" max="522" width="9.140625" style="52" bestFit="1" customWidth="1"/>
    <col min="523" max="523" width="13.140625" style="52" bestFit="1" customWidth="1"/>
    <col min="524" max="524" width="15.28515625" style="52" customWidth="1"/>
    <col min="525" max="525" width="11" style="52" customWidth="1"/>
    <col min="526" max="526" width="8.7109375" style="52" bestFit="1" customWidth="1"/>
    <col min="527" max="527" width="7.28515625" style="52" customWidth="1"/>
    <col min="528" max="528" width="3.85546875" style="52" bestFit="1" customWidth="1"/>
    <col min="529" max="529" width="4.42578125" style="52" bestFit="1" customWidth="1"/>
    <col min="530" max="530" width="4.28515625" style="52" customWidth="1"/>
    <col min="531" max="531" width="6" style="52" customWidth="1"/>
    <col min="532" max="532" width="5.7109375" style="52" customWidth="1"/>
    <col min="533" max="533" width="4" style="52" customWidth="1"/>
    <col min="534" max="535" width="6" style="52" customWidth="1"/>
    <col min="536" max="544" width="5.42578125" style="52" customWidth="1"/>
    <col min="545" max="545" width="7.7109375" style="52" customWidth="1"/>
    <col min="546" max="546" width="28.5703125" style="52" customWidth="1"/>
    <col min="547" max="547" width="11.42578125" style="52"/>
    <col min="548" max="548" width="15.7109375" style="52" customWidth="1"/>
    <col min="549" max="776" width="11.42578125" style="52"/>
    <col min="777" max="777" width="36.85546875" style="52" customWidth="1"/>
    <col min="778" max="778" width="9.140625" style="52" bestFit="1" customWidth="1"/>
    <col min="779" max="779" width="13.140625" style="52" bestFit="1" customWidth="1"/>
    <col min="780" max="780" width="15.28515625" style="52" customWidth="1"/>
    <col min="781" max="781" width="11" style="52" customWidth="1"/>
    <col min="782" max="782" width="8.7109375" style="52" bestFit="1" customWidth="1"/>
    <col min="783" max="783" width="7.28515625" style="52" customWidth="1"/>
    <col min="784" max="784" width="3.85546875" style="52" bestFit="1" customWidth="1"/>
    <col min="785" max="785" width="4.42578125" style="52" bestFit="1" customWidth="1"/>
    <col min="786" max="786" width="4.28515625" style="52" customWidth="1"/>
    <col min="787" max="787" width="6" style="52" customWidth="1"/>
    <col min="788" max="788" width="5.7109375" style="52" customWidth="1"/>
    <col min="789" max="789" width="4" style="52" customWidth="1"/>
    <col min="790" max="791" width="6" style="52" customWidth="1"/>
    <col min="792" max="800" width="5.42578125" style="52" customWidth="1"/>
    <col min="801" max="801" width="7.7109375" style="52" customWidth="1"/>
    <col min="802" max="802" width="28.5703125" style="52" customWidth="1"/>
    <col min="803" max="803" width="11.42578125" style="52"/>
    <col min="804" max="804" width="15.7109375" style="52" customWidth="1"/>
    <col min="805" max="1032" width="11.42578125" style="52"/>
    <col min="1033" max="1033" width="36.85546875" style="52" customWidth="1"/>
    <col min="1034" max="1034" width="9.140625" style="52" bestFit="1" customWidth="1"/>
    <col min="1035" max="1035" width="13.140625" style="52" bestFit="1" customWidth="1"/>
    <col min="1036" max="1036" width="15.28515625" style="52" customWidth="1"/>
    <col min="1037" max="1037" width="11" style="52" customWidth="1"/>
    <col min="1038" max="1038" width="8.7109375" style="52" bestFit="1" customWidth="1"/>
    <col min="1039" max="1039" width="7.28515625" style="52" customWidth="1"/>
    <col min="1040" max="1040" width="3.85546875" style="52" bestFit="1" customWidth="1"/>
    <col min="1041" max="1041" width="4.42578125" style="52" bestFit="1" customWidth="1"/>
    <col min="1042" max="1042" width="4.28515625" style="52" customWidth="1"/>
    <col min="1043" max="1043" width="6" style="52" customWidth="1"/>
    <col min="1044" max="1044" width="5.7109375" style="52" customWidth="1"/>
    <col min="1045" max="1045" width="4" style="52" customWidth="1"/>
    <col min="1046" max="1047" width="6" style="52" customWidth="1"/>
    <col min="1048" max="1056" width="5.42578125" style="52" customWidth="1"/>
    <col min="1057" max="1057" width="7.7109375" style="52" customWidth="1"/>
    <col min="1058" max="1058" width="28.5703125" style="52" customWidth="1"/>
    <col min="1059" max="1059" width="11.42578125" style="52"/>
    <col min="1060" max="1060" width="15.7109375" style="52" customWidth="1"/>
    <col min="1061" max="1288" width="11.42578125" style="52"/>
    <col min="1289" max="1289" width="36.85546875" style="52" customWidth="1"/>
    <col min="1290" max="1290" width="9.140625" style="52" bestFit="1" customWidth="1"/>
    <col min="1291" max="1291" width="13.140625" style="52" bestFit="1" customWidth="1"/>
    <col min="1292" max="1292" width="15.28515625" style="52" customWidth="1"/>
    <col min="1293" max="1293" width="11" style="52" customWidth="1"/>
    <col min="1294" max="1294" width="8.7109375" style="52" bestFit="1" customWidth="1"/>
    <col min="1295" max="1295" width="7.28515625" style="52" customWidth="1"/>
    <col min="1296" max="1296" width="3.85546875" style="52" bestFit="1" customWidth="1"/>
    <col min="1297" max="1297" width="4.42578125" style="52" bestFit="1" customWidth="1"/>
    <col min="1298" max="1298" width="4.28515625" style="52" customWidth="1"/>
    <col min="1299" max="1299" width="6" style="52" customWidth="1"/>
    <col min="1300" max="1300" width="5.7109375" style="52" customWidth="1"/>
    <col min="1301" max="1301" width="4" style="52" customWidth="1"/>
    <col min="1302" max="1303" width="6" style="52" customWidth="1"/>
    <col min="1304" max="1312" width="5.42578125" style="52" customWidth="1"/>
    <col min="1313" max="1313" width="7.7109375" style="52" customWidth="1"/>
    <col min="1314" max="1314" width="28.5703125" style="52" customWidth="1"/>
    <col min="1315" max="1315" width="11.42578125" style="52"/>
    <col min="1316" max="1316" width="15.7109375" style="52" customWidth="1"/>
    <col min="1317" max="1544" width="11.42578125" style="52"/>
    <col min="1545" max="1545" width="36.85546875" style="52" customWidth="1"/>
    <col min="1546" max="1546" width="9.140625" style="52" bestFit="1" customWidth="1"/>
    <col min="1547" max="1547" width="13.140625" style="52" bestFit="1" customWidth="1"/>
    <col min="1548" max="1548" width="15.28515625" style="52" customWidth="1"/>
    <col min="1549" max="1549" width="11" style="52" customWidth="1"/>
    <col min="1550" max="1550" width="8.7109375" style="52" bestFit="1" customWidth="1"/>
    <col min="1551" max="1551" width="7.28515625" style="52" customWidth="1"/>
    <col min="1552" max="1552" width="3.85546875" style="52" bestFit="1" customWidth="1"/>
    <col min="1553" max="1553" width="4.42578125" style="52" bestFit="1" customWidth="1"/>
    <col min="1554" max="1554" width="4.28515625" style="52" customWidth="1"/>
    <col min="1555" max="1555" width="6" style="52" customWidth="1"/>
    <col min="1556" max="1556" width="5.7109375" style="52" customWidth="1"/>
    <col min="1557" max="1557" width="4" style="52" customWidth="1"/>
    <col min="1558" max="1559" width="6" style="52" customWidth="1"/>
    <col min="1560" max="1568" width="5.42578125" style="52" customWidth="1"/>
    <col min="1569" max="1569" width="7.7109375" style="52" customWidth="1"/>
    <col min="1570" max="1570" width="28.5703125" style="52" customWidth="1"/>
    <col min="1571" max="1571" width="11.42578125" style="52"/>
    <col min="1572" max="1572" width="15.7109375" style="52" customWidth="1"/>
    <col min="1573" max="1800" width="11.42578125" style="52"/>
    <col min="1801" max="1801" width="36.85546875" style="52" customWidth="1"/>
    <col min="1802" max="1802" width="9.140625" style="52" bestFit="1" customWidth="1"/>
    <col min="1803" max="1803" width="13.140625" style="52" bestFit="1" customWidth="1"/>
    <col min="1804" max="1804" width="15.28515625" style="52" customWidth="1"/>
    <col min="1805" max="1805" width="11" style="52" customWidth="1"/>
    <col min="1806" max="1806" width="8.7109375" style="52" bestFit="1" customWidth="1"/>
    <col min="1807" max="1807" width="7.28515625" style="52" customWidth="1"/>
    <col min="1808" max="1808" width="3.85546875" style="52" bestFit="1" customWidth="1"/>
    <col min="1809" max="1809" width="4.42578125" style="52" bestFit="1" customWidth="1"/>
    <col min="1810" max="1810" width="4.28515625" style="52" customWidth="1"/>
    <col min="1811" max="1811" width="6" style="52" customWidth="1"/>
    <col min="1812" max="1812" width="5.7109375" style="52" customWidth="1"/>
    <col min="1813" max="1813" width="4" style="52" customWidth="1"/>
    <col min="1814" max="1815" width="6" style="52" customWidth="1"/>
    <col min="1816" max="1824" width="5.42578125" style="52" customWidth="1"/>
    <col min="1825" max="1825" width="7.7109375" style="52" customWidth="1"/>
    <col min="1826" max="1826" width="28.5703125" style="52" customWidth="1"/>
    <col min="1827" max="1827" width="11.42578125" style="52"/>
    <col min="1828" max="1828" width="15.7109375" style="52" customWidth="1"/>
    <col min="1829" max="2056" width="11.42578125" style="52"/>
    <col min="2057" max="2057" width="36.85546875" style="52" customWidth="1"/>
    <col min="2058" max="2058" width="9.140625" style="52" bestFit="1" customWidth="1"/>
    <col min="2059" max="2059" width="13.140625" style="52" bestFit="1" customWidth="1"/>
    <col min="2060" max="2060" width="15.28515625" style="52" customWidth="1"/>
    <col min="2061" max="2061" width="11" style="52" customWidth="1"/>
    <col min="2062" max="2062" width="8.7109375" style="52" bestFit="1" customWidth="1"/>
    <col min="2063" max="2063" width="7.28515625" style="52" customWidth="1"/>
    <col min="2064" max="2064" width="3.85546875" style="52" bestFit="1" customWidth="1"/>
    <col min="2065" max="2065" width="4.42578125" style="52" bestFit="1" customWidth="1"/>
    <col min="2066" max="2066" width="4.28515625" style="52" customWidth="1"/>
    <col min="2067" max="2067" width="6" style="52" customWidth="1"/>
    <col min="2068" max="2068" width="5.7109375" style="52" customWidth="1"/>
    <col min="2069" max="2069" width="4" style="52" customWidth="1"/>
    <col min="2070" max="2071" width="6" style="52" customWidth="1"/>
    <col min="2072" max="2080" width="5.42578125" style="52" customWidth="1"/>
    <col min="2081" max="2081" width="7.7109375" style="52" customWidth="1"/>
    <col min="2082" max="2082" width="28.5703125" style="52" customWidth="1"/>
    <col min="2083" max="2083" width="11.42578125" style="52"/>
    <col min="2084" max="2084" width="15.7109375" style="52" customWidth="1"/>
    <col min="2085" max="2312" width="11.42578125" style="52"/>
    <col min="2313" max="2313" width="36.85546875" style="52" customWidth="1"/>
    <col min="2314" max="2314" width="9.140625" style="52" bestFit="1" customWidth="1"/>
    <col min="2315" max="2315" width="13.140625" style="52" bestFit="1" customWidth="1"/>
    <col min="2316" max="2316" width="15.28515625" style="52" customWidth="1"/>
    <col min="2317" max="2317" width="11" style="52" customWidth="1"/>
    <col min="2318" max="2318" width="8.7109375" style="52" bestFit="1" customWidth="1"/>
    <col min="2319" max="2319" width="7.28515625" style="52" customWidth="1"/>
    <col min="2320" max="2320" width="3.85546875" style="52" bestFit="1" customWidth="1"/>
    <col min="2321" max="2321" width="4.42578125" style="52" bestFit="1" customWidth="1"/>
    <col min="2322" max="2322" width="4.28515625" style="52" customWidth="1"/>
    <col min="2323" max="2323" width="6" style="52" customWidth="1"/>
    <col min="2324" max="2324" width="5.7109375" style="52" customWidth="1"/>
    <col min="2325" max="2325" width="4" style="52" customWidth="1"/>
    <col min="2326" max="2327" width="6" style="52" customWidth="1"/>
    <col min="2328" max="2336" width="5.42578125" style="52" customWidth="1"/>
    <col min="2337" max="2337" width="7.7109375" style="52" customWidth="1"/>
    <col min="2338" max="2338" width="28.5703125" style="52" customWidth="1"/>
    <col min="2339" max="2339" width="11.42578125" style="52"/>
    <col min="2340" max="2340" width="15.7109375" style="52" customWidth="1"/>
    <col min="2341" max="2568" width="11.42578125" style="52"/>
    <col min="2569" max="2569" width="36.85546875" style="52" customWidth="1"/>
    <col min="2570" max="2570" width="9.140625" style="52" bestFit="1" customWidth="1"/>
    <col min="2571" max="2571" width="13.140625" style="52" bestFit="1" customWidth="1"/>
    <col min="2572" max="2572" width="15.28515625" style="52" customWidth="1"/>
    <col min="2573" max="2573" width="11" style="52" customWidth="1"/>
    <col min="2574" max="2574" width="8.7109375" style="52" bestFit="1" customWidth="1"/>
    <col min="2575" max="2575" width="7.28515625" style="52" customWidth="1"/>
    <col min="2576" max="2576" width="3.85546875" style="52" bestFit="1" customWidth="1"/>
    <col min="2577" max="2577" width="4.42578125" style="52" bestFit="1" customWidth="1"/>
    <col min="2578" max="2578" width="4.28515625" style="52" customWidth="1"/>
    <col min="2579" max="2579" width="6" style="52" customWidth="1"/>
    <col min="2580" max="2580" width="5.7109375" style="52" customWidth="1"/>
    <col min="2581" max="2581" width="4" style="52" customWidth="1"/>
    <col min="2582" max="2583" width="6" style="52" customWidth="1"/>
    <col min="2584" max="2592" width="5.42578125" style="52" customWidth="1"/>
    <col min="2593" max="2593" width="7.7109375" style="52" customWidth="1"/>
    <col min="2594" max="2594" width="28.5703125" style="52" customWidth="1"/>
    <col min="2595" max="2595" width="11.42578125" style="52"/>
    <col min="2596" max="2596" width="15.7109375" style="52" customWidth="1"/>
    <col min="2597" max="2824" width="11.42578125" style="52"/>
    <col min="2825" max="2825" width="36.85546875" style="52" customWidth="1"/>
    <col min="2826" max="2826" width="9.140625" style="52" bestFit="1" customWidth="1"/>
    <col min="2827" max="2827" width="13.140625" style="52" bestFit="1" customWidth="1"/>
    <col min="2828" max="2828" width="15.28515625" style="52" customWidth="1"/>
    <col min="2829" max="2829" width="11" style="52" customWidth="1"/>
    <col min="2830" max="2830" width="8.7109375" style="52" bestFit="1" customWidth="1"/>
    <col min="2831" max="2831" width="7.28515625" style="52" customWidth="1"/>
    <col min="2832" max="2832" width="3.85546875" style="52" bestFit="1" customWidth="1"/>
    <col min="2833" max="2833" width="4.42578125" style="52" bestFit="1" customWidth="1"/>
    <col min="2834" max="2834" width="4.28515625" style="52" customWidth="1"/>
    <col min="2835" max="2835" width="6" style="52" customWidth="1"/>
    <col min="2836" max="2836" width="5.7109375" style="52" customWidth="1"/>
    <col min="2837" max="2837" width="4" style="52" customWidth="1"/>
    <col min="2838" max="2839" width="6" style="52" customWidth="1"/>
    <col min="2840" max="2848" width="5.42578125" style="52" customWidth="1"/>
    <col min="2849" max="2849" width="7.7109375" style="52" customWidth="1"/>
    <col min="2850" max="2850" width="28.5703125" style="52" customWidth="1"/>
    <col min="2851" max="2851" width="11.42578125" style="52"/>
    <col min="2852" max="2852" width="15.7109375" style="52" customWidth="1"/>
    <col min="2853" max="3080" width="11.42578125" style="52"/>
    <col min="3081" max="3081" width="36.85546875" style="52" customWidth="1"/>
    <col min="3082" max="3082" width="9.140625" style="52" bestFit="1" customWidth="1"/>
    <col min="3083" max="3083" width="13.140625" style="52" bestFit="1" customWidth="1"/>
    <col min="3084" max="3084" width="15.28515625" style="52" customWidth="1"/>
    <col min="3085" max="3085" width="11" style="52" customWidth="1"/>
    <col min="3086" max="3086" width="8.7109375" style="52" bestFit="1" customWidth="1"/>
    <col min="3087" max="3087" width="7.28515625" style="52" customWidth="1"/>
    <col min="3088" max="3088" width="3.85546875" style="52" bestFit="1" customWidth="1"/>
    <col min="3089" max="3089" width="4.42578125" style="52" bestFit="1" customWidth="1"/>
    <col min="3090" max="3090" width="4.28515625" style="52" customWidth="1"/>
    <col min="3091" max="3091" width="6" style="52" customWidth="1"/>
    <col min="3092" max="3092" width="5.7109375" style="52" customWidth="1"/>
    <col min="3093" max="3093" width="4" style="52" customWidth="1"/>
    <col min="3094" max="3095" width="6" style="52" customWidth="1"/>
    <col min="3096" max="3104" width="5.42578125" style="52" customWidth="1"/>
    <col min="3105" max="3105" width="7.7109375" style="52" customWidth="1"/>
    <col min="3106" max="3106" width="28.5703125" style="52" customWidth="1"/>
    <col min="3107" max="3107" width="11.42578125" style="52"/>
    <col min="3108" max="3108" width="15.7109375" style="52" customWidth="1"/>
    <col min="3109" max="3336" width="11.42578125" style="52"/>
    <col min="3337" max="3337" width="36.85546875" style="52" customWidth="1"/>
    <col min="3338" max="3338" width="9.140625" style="52" bestFit="1" customWidth="1"/>
    <col min="3339" max="3339" width="13.140625" style="52" bestFit="1" customWidth="1"/>
    <col min="3340" max="3340" width="15.28515625" style="52" customWidth="1"/>
    <col min="3341" max="3341" width="11" style="52" customWidth="1"/>
    <col min="3342" max="3342" width="8.7109375" style="52" bestFit="1" customWidth="1"/>
    <col min="3343" max="3343" width="7.28515625" style="52" customWidth="1"/>
    <col min="3344" max="3344" width="3.85546875" style="52" bestFit="1" customWidth="1"/>
    <col min="3345" max="3345" width="4.42578125" style="52" bestFit="1" customWidth="1"/>
    <col min="3346" max="3346" width="4.28515625" style="52" customWidth="1"/>
    <col min="3347" max="3347" width="6" style="52" customWidth="1"/>
    <col min="3348" max="3348" width="5.7109375" style="52" customWidth="1"/>
    <col min="3349" max="3349" width="4" style="52" customWidth="1"/>
    <col min="3350" max="3351" width="6" style="52" customWidth="1"/>
    <col min="3352" max="3360" width="5.42578125" style="52" customWidth="1"/>
    <col min="3361" max="3361" width="7.7109375" style="52" customWidth="1"/>
    <col min="3362" max="3362" width="28.5703125" style="52" customWidth="1"/>
    <col min="3363" max="3363" width="11.42578125" style="52"/>
    <col min="3364" max="3364" width="15.7109375" style="52" customWidth="1"/>
    <col min="3365" max="3592" width="11.42578125" style="52"/>
    <col min="3593" max="3593" width="36.85546875" style="52" customWidth="1"/>
    <col min="3594" max="3594" width="9.140625" style="52" bestFit="1" customWidth="1"/>
    <col min="3595" max="3595" width="13.140625" style="52" bestFit="1" customWidth="1"/>
    <col min="3596" max="3596" width="15.28515625" style="52" customWidth="1"/>
    <col min="3597" max="3597" width="11" style="52" customWidth="1"/>
    <col min="3598" max="3598" width="8.7109375" style="52" bestFit="1" customWidth="1"/>
    <col min="3599" max="3599" width="7.28515625" style="52" customWidth="1"/>
    <col min="3600" max="3600" width="3.85546875" style="52" bestFit="1" customWidth="1"/>
    <col min="3601" max="3601" width="4.42578125" style="52" bestFit="1" customWidth="1"/>
    <col min="3602" max="3602" width="4.28515625" style="52" customWidth="1"/>
    <col min="3603" max="3603" width="6" style="52" customWidth="1"/>
    <col min="3604" max="3604" width="5.7109375" style="52" customWidth="1"/>
    <col min="3605" max="3605" width="4" style="52" customWidth="1"/>
    <col min="3606" max="3607" width="6" style="52" customWidth="1"/>
    <col min="3608" max="3616" width="5.42578125" style="52" customWidth="1"/>
    <col min="3617" max="3617" width="7.7109375" style="52" customWidth="1"/>
    <col min="3618" max="3618" width="28.5703125" style="52" customWidth="1"/>
    <col min="3619" max="3619" width="11.42578125" style="52"/>
    <col min="3620" max="3620" width="15.7109375" style="52" customWidth="1"/>
    <col min="3621" max="3848" width="11.42578125" style="52"/>
    <col min="3849" max="3849" width="36.85546875" style="52" customWidth="1"/>
    <col min="3850" max="3850" width="9.140625" style="52" bestFit="1" customWidth="1"/>
    <col min="3851" max="3851" width="13.140625" style="52" bestFit="1" customWidth="1"/>
    <col min="3852" max="3852" width="15.28515625" style="52" customWidth="1"/>
    <col min="3853" max="3853" width="11" style="52" customWidth="1"/>
    <col min="3854" max="3854" width="8.7109375" style="52" bestFit="1" customWidth="1"/>
    <col min="3855" max="3855" width="7.28515625" style="52" customWidth="1"/>
    <col min="3856" max="3856" width="3.85546875" style="52" bestFit="1" customWidth="1"/>
    <col min="3857" max="3857" width="4.42578125" style="52" bestFit="1" customWidth="1"/>
    <col min="3858" max="3858" width="4.28515625" style="52" customWidth="1"/>
    <col min="3859" max="3859" width="6" style="52" customWidth="1"/>
    <col min="3860" max="3860" width="5.7109375" style="52" customWidth="1"/>
    <col min="3861" max="3861" width="4" style="52" customWidth="1"/>
    <col min="3862" max="3863" width="6" style="52" customWidth="1"/>
    <col min="3864" max="3872" width="5.42578125" style="52" customWidth="1"/>
    <col min="3873" max="3873" width="7.7109375" style="52" customWidth="1"/>
    <col min="3874" max="3874" width="28.5703125" style="52" customWidth="1"/>
    <col min="3875" max="3875" width="11.42578125" style="52"/>
    <col min="3876" max="3876" width="15.7109375" style="52" customWidth="1"/>
    <col min="3877" max="4104" width="11.42578125" style="52"/>
    <col min="4105" max="4105" width="36.85546875" style="52" customWidth="1"/>
    <col min="4106" max="4106" width="9.140625" style="52" bestFit="1" customWidth="1"/>
    <col min="4107" max="4107" width="13.140625" style="52" bestFit="1" customWidth="1"/>
    <col min="4108" max="4108" width="15.28515625" style="52" customWidth="1"/>
    <col min="4109" max="4109" width="11" style="52" customWidth="1"/>
    <col min="4110" max="4110" width="8.7109375" style="52" bestFit="1" customWidth="1"/>
    <col min="4111" max="4111" width="7.28515625" style="52" customWidth="1"/>
    <col min="4112" max="4112" width="3.85546875" style="52" bestFit="1" customWidth="1"/>
    <col min="4113" max="4113" width="4.42578125" style="52" bestFit="1" customWidth="1"/>
    <col min="4114" max="4114" width="4.28515625" style="52" customWidth="1"/>
    <col min="4115" max="4115" width="6" style="52" customWidth="1"/>
    <col min="4116" max="4116" width="5.7109375" style="52" customWidth="1"/>
    <col min="4117" max="4117" width="4" style="52" customWidth="1"/>
    <col min="4118" max="4119" width="6" style="52" customWidth="1"/>
    <col min="4120" max="4128" width="5.42578125" style="52" customWidth="1"/>
    <col min="4129" max="4129" width="7.7109375" style="52" customWidth="1"/>
    <col min="4130" max="4130" width="28.5703125" style="52" customWidth="1"/>
    <col min="4131" max="4131" width="11.42578125" style="52"/>
    <col min="4132" max="4132" width="15.7109375" style="52" customWidth="1"/>
    <col min="4133" max="4360" width="11.42578125" style="52"/>
    <col min="4361" max="4361" width="36.85546875" style="52" customWidth="1"/>
    <col min="4362" max="4362" width="9.140625" style="52" bestFit="1" customWidth="1"/>
    <col min="4363" max="4363" width="13.140625" style="52" bestFit="1" customWidth="1"/>
    <col min="4364" max="4364" width="15.28515625" style="52" customWidth="1"/>
    <col min="4365" max="4365" width="11" style="52" customWidth="1"/>
    <col min="4366" max="4366" width="8.7109375" style="52" bestFit="1" customWidth="1"/>
    <col min="4367" max="4367" width="7.28515625" style="52" customWidth="1"/>
    <col min="4368" max="4368" width="3.85546875" style="52" bestFit="1" customWidth="1"/>
    <col min="4369" max="4369" width="4.42578125" style="52" bestFit="1" customWidth="1"/>
    <col min="4370" max="4370" width="4.28515625" style="52" customWidth="1"/>
    <col min="4371" max="4371" width="6" style="52" customWidth="1"/>
    <col min="4372" max="4372" width="5.7109375" style="52" customWidth="1"/>
    <col min="4373" max="4373" width="4" style="52" customWidth="1"/>
    <col min="4374" max="4375" width="6" style="52" customWidth="1"/>
    <col min="4376" max="4384" width="5.42578125" style="52" customWidth="1"/>
    <col min="4385" max="4385" width="7.7109375" style="52" customWidth="1"/>
    <col min="4386" max="4386" width="28.5703125" style="52" customWidth="1"/>
    <col min="4387" max="4387" width="11.42578125" style="52"/>
    <col min="4388" max="4388" width="15.7109375" style="52" customWidth="1"/>
    <col min="4389" max="4616" width="11.42578125" style="52"/>
    <col min="4617" max="4617" width="36.85546875" style="52" customWidth="1"/>
    <col min="4618" max="4618" width="9.140625" style="52" bestFit="1" customWidth="1"/>
    <col min="4619" max="4619" width="13.140625" style="52" bestFit="1" customWidth="1"/>
    <col min="4620" max="4620" width="15.28515625" style="52" customWidth="1"/>
    <col min="4621" max="4621" width="11" style="52" customWidth="1"/>
    <col min="4622" max="4622" width="8.7109375" style="52" bestFit="1" customWidth="1"/>
    <col min="4623" max="4623" width="7.28515625" style="52" customWidth="1"/>
    <col min="4624" max="4624" width="3.85546875" style="52" bestFit="1" customWidth="1"/>
    <col min="4625" max="4625" width="4.42578125" style="52" bestFit="1" customWidth="1"/>
    <col min="4626" max="4626" width="4.28515625" style="52" customWidth="1"/>
    <col min="4627" max="4627" width="6" style="52" customWidth="1"/>
    <col min="4628" max="4628" width="5.7109375" style="52" customWidth="1"/>
    <col min="4629" max="4629" width="4" style="52" customWidth="1"/>
    <col min="4630" max="4631" width="6" style="52" customWidth="1"/>
    <col min="4632" max="4640" width="5.42578125" style="52" customWidth="1"/>
    <col min="4641" max="4641" width="7.7109375" style="52" customWidth="1"/>
    <col min="4642" max="4642" width="28.5703125" style="52" customWidth="1"/>
    <col min="4643" max="4643" width="11.42578125" style="52"/>
    <col min="4644" max="4644" width="15.7109375" style="52" customWidth="1"/>
    <col min="4645" max="4872" width="11.42578125" style="52"/>
    <col min="4873" max="4873" width="36.85546875" style="52" customWidth="1"/>
    <col min="4874" max="4874" width="9.140625" style="52" bestFit="1" customWidth="1"/>
    <col min="4875" max="4875" width="13.140625" style="52" bestFit="1" customWidth="1"/>
    <col min="4876" max="4876" width="15.28515625" style="52" customWidth="1"/>
    <col min="4877" max="4877" width="11" style="52" customWidth="1"/>
    <col min="4878" max="4878" width="8.7109375" style="52" bestFit="1" customWidth="1"/>
    <col min="4879" max="4879" width="7.28515625" style="52" customWidth="1"/>
    <col min="4880" max="4880" width="3.85546875" style="52" bestFit="1" customWidth="1"/>
    <col min="4881" max="4881" width="4.42578125" style="52" bestFit="1" customWidth="1"/>
    <col min="4882" max="4882" width="4.28515625" style="52" customWidth="1"/>
    <col min="4883" max="4883" width="6" style="52" customWidth="1"/>
    <col min="4884" max="4884" width="5.7109375" style="52" customWidth="1"/>
    <col min="4885" max="4885" width="4" style="52" customWidth="1"/>
    <col min="4886" max="4887" width="6" style="52" customWidth="1"/>
    <col min="4888" max="4896" width="5.42578125" style="52" customWidth="1"/>
    <col min="4897" max="4897" width="7.7109375" style="52" customWidth="1"/>
    <col min="4898" max="4898" width="28.5703125" style="52" customWidth="1"/>
    <col min="4899" max="4899" width="11.42578125" style="52"/>
    <col min="4900" max="4900" width="15.7109375" style="52" customWidth="1"/>
    <col min="4901" max="5128" width="11.42578125" style="52"/>
    <col min="5129" max="5129" width="36.85546875" style="52" customWidth="1"/>
    <col min="5130" max="5130" width="9.140625" style="52" bestFit="1" customWidth="1"/>
    <col min="5131" max="5131" width="13.140625" style="52" bestFit="1" customWidth="1"/>
    <col min="5132" max="5132" width="15.28515625" style="52" customWidth="1"/>
    <col min="5133" max="5133" width="11" style="52" customWidth="1"/>
    <col min="5134" max="5134" width="8.7109375" style="52" bestFit="1" customWidth="1"/>
    <col min="5135" max="5135" width="7.28515625" style="52" customWidth="1"/>
    <col min="5136" max="5136" width="3.85546875" style="52" bestFit="1" customWidth="1"/>
    <col min="5137" max="5137" width="4.42578125" style="52" bestFit="1" customWidth="1"/>
    <col min="5138" max="5138" width="4.28515625" style="52" customWidth="1"/>
    <col min="5139" max="5139" width="6" style="52" customWidth="1"/>
    <col min="5140" max="5140" width="5.7109375" style="52" customWidth="1"/>
    <col min="5141" max="5141" width="4" style="52" customWidth="1"/>
    <col min="5142" max="5143" width="6" style="52" customWidth="1"/>
    <col min="5144" max="5152" width="5.42578125" style="52" customWidth="1"/>
    <col min="5153" max="5153" width="7.7109375" style="52" customWidth="1"/>
    <col min="5154" max="5154" width="28.5703125" style="52" customWidth="1"/>
    <col min="5155" max="5155" width="11.42578125" style="52"/>
    <col min="5156" max="5156" width="15.7109375" style="52" customWidth="1"/>
    <col min="5157" max="5384" width="11.42578125" style="52"/>
    <col min="5385" max="5385" width="36.85546875" style="52" customWidth="1"/>
    <col min="5386" max="5386" width="9.140625" style="52" bestFit="1" customWidth="1"/>
    <col min="5387" max="5387" width="13.140625" style="52" bestFit="1" customWidth="1"/>
    <col min="5388" max="5388" width="15.28515625" style="52" customWidth="1"/>
    <col min="5389" max="5389" width="11" style="52" customWidth="1"/>
    <col min="5390" max="5390" width="8.7109375" style="52" bestFit="1" customWidth="1"/>
    <col min="5391" max="5391" width="7.28515625" style="52" customWidth="1"/>
    <col min="5392" max="5392" width="3.85546875" style="52" bestFit="1" customWidth="1"/>
    <col min="5393" max="5393" width="4.42578125" style="52" bestFit="1" customWidth="1"/>
    <col min="5394" max="5394" width="4.28515625" style="52" customWidth="1"/>
    <col min="5395" max="5395" width="6" style="52" customWidth="1"/>
    <col min="5396" max="5396" width="5.7109375" style="52" customWidth="1"/>
    <col min="5397" max="5397" width="4" style="52" customWidth="1"/>
    <col min="5398" max="5399" width="6" style="52" customWidth="1"/>
    <col min="5400" max="5408" width="5.42578125" style="52" customWidth="1"/>
    <col min="5409" max="5409" width="7.7109375" style="52" customWidth="1"/>
    <col min="5410" max="5410" width="28.5703125" style="52" customWidth="1"/>
    <col min="5411" max="5411" width="11.42578125" style="52"/>
    <col min="5412" max="5412" width="15.7109375" style="52" customWidth="1"/>
    <col min="5413" max="5640" width="11.42578125" style="52"/>
    <col min="5641" max="5641" width="36.85546875" style="52" customWidth="1"/>
    <col min="5642" max="5642" width="9.140625" style="52" bestFit="1" customWidth="1"/>
    <col min="5643" max="5643" width="13.140625" style="52" bestFit="1" customWidth="1"/>
    <col min="5644" max="5644" width="15.28515625" style="52" customWidth="1"/>
    <col min="5645" max="5645" width="11" style="52" customWidth="1"/>
    <col min="5646" max="5646" width="8.7109375" style="52" bestFit="1" customWidth="1"/>
    <col min="5647" max="5647" width="7.28515625" style="52" customWidth="1"/>
    <col min="5648" max="5648" width="3.85546875" style="52" bestFit="1" customWidth="1"/>
    <col min="5649" max="5649" width="4.42578125" style="52" bestFit="1" customWidth="1"/>
    <col min="5650" max="5650" width="4.28515625" style="52" customWidth="1"/>
    <col min="5651" max="5651" width="6" style="52" customWidth="1"/>
    <col min="5652" max="5652" width="5.7109375" style="52" customWidth="1"/>
    <col min="5653" max="5653" width="4" style="52" customWidth="1"/>
    <col min="5654" max="5655" width="6" style="52" customWidth="1"/>
    <col min="5656" max="5664" width="5.42578125" style="52" customWidth="1"/>
    <col min="5665" max="5665" width="7.7109375" style="52" customWidth="1"/>
    <col min="5666" max="5666" width="28.5703125" style="52" customWidth="1"/>
    <col min="5667" max="5667" width="11.42578125" style="52"/>
    <col min="5668" max="5668" width="15.7109375" style="52" customWidth="1"/>
    <col min="5669" max="5896" width="11.42578125" style="52"/>
    <col min="5897" max="5897" width="36.85546875" style="52" customWidth="1"/>
    <col min="5898" max="5898" width="9.140625" style="52" bestFit="1" customWidth="1"/>
    <col min="5899" max="5899" width="13.140625" style="52" bestFit="1" customWidth="1"/>
    <col min="5900" max="5900" width="15.28515625" style="52" customWidth="1"/>
    <col min="5901" max="5901" width="11" style="52" customWidth="1"/>
    <col min="5902" max="5902" width="8.7109375" style="52" bestFit="1" customWidth="1"/>
    <col min="5903" max="5903" width="7.28515625" style="52" customWidth="1"/>
    <col min="5904" max="5904" width="3.85546875" style="52" bestFit="1" customWidth="1"/>
    <col min="5905" max="5905" width="4.42578125" style="52" bestFit="1" customWidth="1"/>
    <col min="5906" max="5906" width="4.28515625" style="52" customWidth="1"/>
    <col min="5907" max="5907" width="6" style="52" customWidth="1"/>
    <col min="5908" max="5908" width="5.7109375" style="52" customWidth="1"/>
    <col min="5909" max="5909" width="4" style="52" customWidth="1"/>
    <col min="5910" max="5911" width="6" style="52" customWidth="1"/>
    <col min="5912" max="5920" width="5.42578125" style="52" customWidth="1"/>
    <col min="5921" max="5921" width="7.7109375" style="52" customWidth="1"/>
    <col min="5922" max="5922" width="28.5703125" style="52" customWidth="1"/>
    <col min="5923" max="5923" width="11.42578125" style="52"/>
    <col min="5924" max="5924" width="15.7109375" style="52" customWidth="1"/>
    <col min="5925" max="6152" width="11.42578125" style="52"/>
    <col min="6153" max="6153" width="36.85546875" style="52" customWidth="1"/>
    <col min="6154" max="6154" width="9.140625" style="52" bestFit="1" customWidth="1"/>
    <col min="6155" max="6155" width="13.140625" style="52" bestFit="1" customWidth="1"/>
    <col min="6156" max="6156" width="15.28515625" style="52" customWidth="1"/>
    <col min="6157" max="6157" width="11" style="52" customWidth="1"/>
    <col min="6158" max="6158" width="8.7109375" style="52" bestFit="1" customWidth="1"/>
    <col min="6159" max="6159" width="7.28515625" style="52" customWidth="1"/>
    <col min="6160" max="6160" width="3.85546875" style="52" bestFit="1" customWidth="1"/>
    <col min="6161" max="6161" width="4.42578125" style="52" bestFit="1" customWidth="1"/>
    <col min="6162" max="6162" width="4.28515625" style="52" customWidth="1"/>
    <col min="6163" max="6163" width="6" style="52" customWidth="1"/>
    <col min="6164" max="6164" width="5.7109375" style="52" customWidth="1"/>
    <col min="6165" max="6165" width="4" style="52" customWidth="1"/>
    <col min="6166" max="6167" width="6" style="52" customWidth="1"/>
    <col min="6168" max="6176" width="5.42578125" style="52" customWidth="1"/>
    <col min="6177" max="6177" width="7.7109375" style="52" customWidth="1"/>
    <col min="6178" max="6178" width="28.5703125" style="52" customWidth="1"/>
    <col min="6179" max="6179" width="11.42578125" style="52"/>
    <col min="6180" max="6180" width="15.7109375" style="52" customWidth="1"/>
    <col min="6181" max="6408" width="11.42578125" style="52"/>
    <col min="6409" max="6409" width="36.85546875" style="52" customWidth="1"/>
    <col min="6410" max="6410" width="9.140625" style="52" bestFit="1" customWidth="1"/>
    <col min="6411" max="6411" width="13.140625" style="52" bestFit="1" customWidth="1"/>
    <col min="6412" max="6412" width="15.28515625" style="52" customWidth="1"/>
    <col min="6413" max="6413" width="11" style="52" customWidth="1"/>
    <col min="6414" max="6414" width="8.7109375" style="52" bestFit="1" customWidth="1"/>
    <col min="6415" max="6415" width="7.28515625" style="52" customWidth="1"/>
    <col min="6416" max="6416" width="3.85546875" style="52" bestFit="1" customWidth="1"/>
    <col min="6417" max="6417" width="4.42578125" style="52" bestFit="1" customWidth="1"/>
    <col min="6418" max="6418" width="4.28515625" style="52" customWidth="1"/>
    <col min="6419" max="6419" width="6" style="52" customWidth="1"/>
    <col min="6420" max="6420" width="5.7109375" style="52" customWidth="1"/>
    <col min="6421" max="6421" width="4" style="52" customWidth="1"/>
    <col min="6422" max="6423" width="6" style="52" customWidth="1"/>
    <col min="6424" max="6432" width="5.42578125" style="52" customWidth="1"/>
    <col min="6433" max="6433" width="7.7109375" style="52" customWidth="1"/>
    <col min="6434" max="6434" width="28.5703125" style="52" customWidth="1"/>
    <col min="6435" max="6435" width="11.42578125" style="52"/>
    <col min="6436" max="6436" width="15.7109375" style="52" customWidth="1"/>
    <col min="6437" max="6664" width="11.42578125" style="52"/>
    <col min="6665" max="6665" width="36.85546875" style="52" customWidth="1"/>
    <col min="6666" max="6666" width="9.140625" style="52" bestFit="1" customWidth="1"/>
    <col min="6667" max="6667" width="13.140625" style="52" bestFit="1" customWidth="1"/>
    <col min="6668" max="6668" width="15.28515625" style="52" customWidth="1"/>
    <col min="6669" max="6669" width="11" style="52" customWidth="1"/>
    <col min="6670" max="6670" width="8.7109375" style="52" bestFit="1" customWidth="1"/>
    <col min="6671" max="6671" width="7.28515625" style="52" customWidth="1"/>
    <col min="6672" max="6672" width="3.85546875" style="52" bestFit="1" customWidth="1"/>
    <col min="6673" max="6673" width="4.42578125" style="52" bestFit="1" customWidth="1"/>
    <col min="6674" max="6674" width="4.28515625" style="52" customWidth="1"/>
    <col min="6675" max="6675" width="6" style="52" customWidth="1"/>
    <col min="6676" max="6676" width="5.7109375" style="52" customWidth="1"/>
    <col min="6677" max="6677" width="4" style="52" customWidth="1"/>
    <col min="6678" max="6679" width="6" style="52" customWidth="1"/>
    <col min="6680" max="6688" width="5.42578125" style="52" customWidth="1"/>
    <col min="6689" max="6689" width="7.7109375" style="52" customWidth="1"/>
    <col min="6690" max="6690" width="28.5703125" style="52" customWidth="1"/>
    <col min="6691" max="6691" width="11.42578125" style="52"/>
    <col min="6692" max="6692" width="15.7109375" style="52" customWidth="1"/>
    <col min="6693" max="6920" width="11.42578125" style="52"/>
    <col min="6921" max="6921" width="36.85546875" style="52" customWidth="1"/>
    <col min="6922" max="6922" width="9.140625" style="52" bestFit="1" customWidth="1"/>
    <col min="6923" max="6923" width="13.140625" style="52" bestFit="1" customWidth="1"/>
    <col min="6924" max="6924" width="15.28515625" style="52" customWidth="1"/>
    <col min="6925" max="6925" width="11" style="52" customWidth="1"/>
    <col min="6926" max="6926" width="8.7109375" style="52" bestFit="1" customWidth="1"/>
    <col min="6927" max="6927" width="7.28515625" style="52" customWidth="1"/>
    <col min="6928" max="6928" width="3.85546875" style="52" bestFit="1" customWidth="1"/>
    <col min="6929" max="6929" width="4.42578125" style="52" bestFit="1" customWidth="1"/>
    <col min="6930" max="6930" width="4.28515625" style="52" customWidth="1"/>
    <col min="6931" max="6931" width="6" style="52" customWidth="1"/>
    <col min="6932" max="6932" width="5.7109375" style="52" customWidth="1"/>
    <col min="6933" max="6933" width="4" style="52" customWidth="1"/>
    <col min="6934" max="6935" width="6" style="52" customWidth="1"/>
    <col min="6936" max="6944" width="5.42578125" style="52" customWidth="1"/>
    <col min="6945" max="6945" width="7.7109375" style="52" customWidth="1"/>
    <col min="6946" max="6946" width="28.5703125" style="52" customWidth="1"/>
    <col min="6947" max="6947" width="11.42578125" style="52"/>
    <col min="6948" max="6948" width="15.7109375" style="52" customWidth="1"/>
    <col min="6949" max="7176" width="11.42578125" style="52"/>
    <col min="7177" max="7177" width="36.85546875" style="52" customWidth="1"/>
    <col min="7178" max="7178" width="9.140625" style="52" bestFit="1" customWidth="1"/>
    <col min="7179" max="7179" width="13.140625" style="52" bestFit="1" customWidth="1"/>
    <col min="7180" max="7180" width="15.28515625" style="52" customWidth="1"/>
    <col min="7181" max="7181" width="11" style="52" customWidth="1"/>
    <col min="7182" max="7182" width="8.7109375" style="52" bestFit="1" customWidth="1"/>
    <col min="7183" max="7183" width="7.28515625" style="52" customWidth="1"/>
    <col min="7184" max="7184" width="3.85546875" style="52" bestFit="1" customWidth="1"/>
    <col min="7185" max="7185" width="4.42578125" style="52" bestFit="1" customWidth="1"/>
    <col min="7186" max="7186" width="4.28515625" style="52" customWidth="1"/>
    <col min="7187" max="7187" width="6" style="52" customWidth="1"/>
    <col min="7188" max="7188" width="5.7109375" style="52" customWidth="1"/>
    <col min="7189" max="7189" width="4" style="52" customWidth="1"/>
    <col min="7190" max="7191" width="6" style="52" customWidth="1"/>
    <col min="7192" max="7200" width="5.42578125" style="52" customWidth="1"/>
    <col min="7201" max="7201" width="7.7109375" style="52" customWidth="1"/>
    <col min="7202" max="7202" width="28.5703125" style="52" customWidth="1"/>
    <col min="7203" max="7203" width="11.42578125" style="52"/>
    <col min="7204" max="7204" width="15.7109375" style="52" customWidth="1"/>
    <col min="7205" max="7432" width="11.42578125" style="52"/>
    <col min="7433" max="7433" width="36.85546875" style="52" customWidth="1"/>
    <col min="7434" max="7434" width="9.140625" style="52" bestFit="1" customWidth="1"/>
    <col min="7435" max="7435" width="13.140625" style="52" bestFit="1" customWidth="1"/>
    <col min="7436" max="7436" width="15.28515625" style="52" customWidth="1"/>
    <col min="7437" max="7437" width="11" style="52" customWidth="1"/>
    <col min="7438" max="7438" width="8.7109375" style="52" bestFit="1" customWidth="1"/>
    <col min="7439" max="7439" width="7.28515625" style="52" customWidth="1"/>
    <col min="7440" max="7440" width="3.85546875" style="52" bestFit="1" customWidth="1"/>
    <col min="7441" max="7441" width="4.42578125" style="52" bestFit="1" customWidth="1"/>
    <col min="7442" max="7442" width="4.28515625" style="52" customWidth="1"/>
    <col min="7443" max="7443" width="6" style="52" customWidth="1"/>
    <col min="7444" max="7444" width="5.7109375" style="52" customWidth="1"/>
    <col min="7445" max="7445" width="4" style="52" customWidth="1"/>
    <col min="7446" max="7447" width="6" style="52" customWidth="1"/>
    <col min="7448" max="7456" width="5.42578125" style="52" customWidth="1"/>
    <col min="7457" max="7457" width="7.7109375" style="52" customWidth="1"/>
    <col min="7458" max="7458" width="28.5703125" style="52" customWidth="1"/>
    <col min="7459" max="7459" width="11.42578125" style="52"/>
    <col min="7460" max="7460" width="15.7109375" style="52" customWidth="1"/>
    <col min="7461" max="7688" width="11.42578125" style="52"/>
    <col min="7689" max="7689" width="36.85546875" style="52" customWidth="1"/>
    <col min="7690" max="7690" width="9.140625" style="52" bestFit="1" customWidth="1"/>
    <col min="7691" max="7691" width="13.140625" style="52" bestFit="1" customWidth="1"/>
    <col min="7692" max="7692" width="15.28515625" style="52" customWidth="1"/>
    <col min="7693" max="7693" width="11" style="52" customWidth="1"/>
    <col min="7694" max="7694" width="8.7109375" style="52" bestFit="1" customWidth="1"/>
    <col min="7695" max="7695" width="7.28515625" style="52" customWidth="1"/>
    <col min="7696" max="7696" width="3.85546875" style="52" bestFit="1" customWidth="1"/>
    <col min="7697" max="7697" width="4.42578125" style="52" bestFit="1" customWidth="1"/>
    <col min="7698" max="7698" width="4.28515625" style="52" customWidth="1"/>
    <col min="7699" max="7699" width="6" style="52" customWidth="1"/>
    <col min="7700" max="7700" width="5.7109375" style="52" customWidth="1"/>
    <col min="7701" max="7701" width="4" style="52" customWidth="1"/>
    <col min="7702" max="7703" width="6" style="52" customWidth="1"/>
    <col min="7704" max="7712" width="5.42578125" style="52" customWidth="1"/>
    <col min="7713" max="7713" width="7.7109375" style="52" customWidth="1"/>
    <col min="7714" max="7714" width="28.5703125" style="52" customWidth="1"/>
    <col min="7715" max="7715" width="11.42578125" style="52"/>
    <col min="7716" max="7716" width="15.7109375" style="52" customWidth="1"/>
    <col min="7717" max="7944" width="11.42578125" style="52"/>
    <col min="7945" max="7945" width="36.85546875" style="52" customWidth="1"/>
    <col min="7946" max="7946" width="9.140625" style="52" bestFit="1" customWidth="1"/>
    <col min="7947" max="7947" width="13.140625" style="52" bestFit="1" customWidth="1"/>
    <col min="7948" max="7948" width="15.28515625" style="52" customWidth="1"/>
    <col min="7949" max="7949" width="11" style="52" customWidth="1"/>
    <col min="7950" max="7950" width="8.7109375" style="52" bestFit="1" customWidth="1"/>
    <col min="7951" max="7951" width="7.28515625" style="52" customWidth="1"/>
    <col min="7952" max="7952" width="3.85546875" style="52" bestFit="1" customWidth="1"/>
    <col min="7953" max="7953" width="4.42578125" style="52" bestFit="1" customWidth="1"/>
    <col min="7954" max="7954" width="4.28515625" style="52" customWidth="1"/>
    <col min="7955" max="7955" width="6" style="52" customWidth="1"/>
    <col min="7956" max="7956" width="5.7109375" style="52" customWidth="1"/>
    <col min="7957" max="7957" width="4" style="52" customWidth="1"/>
    <col min="7958" max="7959" width="6" style="52" customWidth="1"/>
    <col min="7960" max="7968" width="5.42578125" style="52" customWidth="1"/>
    <col min="7969" max="7969" width="7.7109375" style="52" customWidth="1"/>
    <col min="7970" max="7970" width="28.5703125" style="52" customWidth="1"/>
    <col min="7971" max="7971" width="11.42578125" style="52"/>
    <col min="7972" max="7972" width="15.7109375" style="52" customWidth="1"/>
    <col min="7973" max="8200" width="11.42578125" style="52"/>
    <col min="8201" max="8201" width="36.85546875" style="52" customWidth="1"/>
    <col min="8202" max="8202" width="9.140625" style="52" bestFit="1" customWidth="1"/>
    <col min="8203" max="8203" width="13.140625" style="52" bestFit="1" customWidth="1"/>
    <col min="8204" max="8204" width="15.28515625" style="52" customWidth="1"/>
    <col min="8205" max="8205" width="11" style="52" customWidth="1"/>
    <col min="8206" max="8206" width="8.7109375" style="52" bestFit="1" customWidth="1"/>
    <col min="8207" max="8207" width="7.28515625" style="52" customWidth="1"/>
    <col min="8208" max="8208" width="3.85546875" style="52" bestFit="1" customWidth="1"/>
    <col min="8209" max="8209" width="4.42578125" style="52" bestFit="1" customWidth="1"/>
    <col min="8210" max="8210" width="4.28515625" style="52" customWidth="1"/>
    <col min="8211" max="8211" width="6" style="52" customWidth="1"/>
    <col min="8212" max="8212" width="5.7109375" style="52" customWidth="1"/>
    <col min="8213" max="8213" width="4" style="52" customWidth="1"/>
    <col min="8214" max="8215" width="6" style="52" customWidth="1"/>
    <col min="8216" max="8224" width="5.42578125" style="52" customWidth="1"/>
    <col min="8225" max="8225" width="7.7109375" style="52" customWidth="1"/>
    <col min="8226" max="8226" width="28.5703125" style="52" customWidth="1"/>
    <col min="8227" max="8227" width="11.42578125" style="52"/>
    <col min="8228" max="8228" width="15.7109375" style="52" customWidth="1"/>
    <col min="8229" max="8456" width="11.42578125" style="52"/>
    <col min="8457" max="8457" width="36.85546875" style="52" customWidth="1"/>
    <col min="8458" max="8458" width="9.140625" style="52" bestFit="1" customWidth="1"/>
    <col min="8459" max="8459" width="13.140625" style="52" bestFit="1" customWidth="1"/>
    <col min="8460" max="8460" width="15.28515625" style="52" customWidth="1"/>
    <col min="8461" max="8461" width="11" style="52" customWidth="1"/>
    <col min="8462" max="8462" width="8.7109375" style="52" bestFit="1" customWidth="1"/>
    <col min="8463" max="8463" width="7.28515625" style="52" customWidth="1"/>
    <col min="8464" max="8464" width="3.85546875" style="52" bestFit="1" customWidth="1"/>
    <col min="8465" max="8465" width="4.42578125" style="52" bestFit="1" customWidth="1"/>
    <col min="8466" max="8466" width="4.28515625" style="52" customWidth="1"/>
    <col min="8467" max="8467" width="6" style="52" customWidth="1"/>
    <col min="8468" max="8468" width="5.7109375" style="52" customWidth="1"/>
    <col min="8469" max="8469" width="4" style="52" customWidth="1"/>
    <col min="8470" max="8471" width="6" style="52" customWidth="1"/>
    <col min="8472" max="8480" width="5.42578125" style="52" customWidth="1"/>
    <col min="8481" max="8481" width="7.7109375" style="52" customWidth="1"/>
    <col min="8482" max="8482" width="28.5703125" style="52" customWidth="1"/>
    <col min="8483" max="8483" width="11.42578125" style="52"/>
    <col min="8484" max="8484" width="15.7109375" style="52" customWidth="1"/>
    <col min="8485" max="8712" width="11.42578125" style="52"/>
    <col min="8713" max="8713" width="36.85546875" style="52" customWidth="1"/>
    <col min="8714" max="8714" width="9.140625" style="52" bestFit="1" customWidth="1"/>
    <col min="8715" max="8715" width="13.140625" style="52" bestFit="1" customWidth="1"/>
    <col min="8716" max="8716" width="15.28515625" style="52" customWidth="1"/>
    <col min="8717" max="8717" width="11" style="52" customWidth="1"/>
    <col min="8718" max="8718" width="8.7109375" style="52" bestFit="1" customWidth="1"/>
    <col min="8719" max="8719" width="7.28515625" style="52" customWidth="1"/>
    <col min="8720" max="8720" width="3.85546875" style="52" bestFit="1" customWidth="1"/>
    <col min="8721" max="8721" width="4.42578125" style="52" bestFit="1" customWidth="1"/>
    <col min="8722" max="8722" width="4.28515625" style="52" customWidth="1"/>
    <col min="8723" max="8723" width="6" style="52" customWidth="1"/>
    <col min="8724" max="8724" width="5.7109375" style="52" customWidth="1"/>
    <col min="8725" max="8725" width="4" style="52" customWidth="1"/>
    <col min="8726" max="8727" width="6" style="52" customWidth="1"/>
    <col min="8728" max="8736" width="5.42578125" style="52" customWidth="1"/>
    <col min="8737" max="8737" width="7.7109375" style="52" customWidth="1"/>
    <col min="8738" max="8738" width="28.5703125" style="52" customWidth="1"/>
    <col min="8739" max="8739" width="11.42578125" style="52"/>
    <col min="8740" max="8740" width="15.7109375" style="52" customWidth="1"/>
    <col min="8741" max="8968" width="11.42578125" style="52"/>
    <col min="8969" max="8969" width="36.85546875" style="52" customWidth="1"/>
    <col min="8970" max="8970" width="9.140625" style="52" bestFit="1" customWidth="1"/>
    <col min="8971" max="8971" width="13.140625" style="52" bestFit="1" customWidth="1"/>
    <col min="8972" max="8972" width="15.28515625" style="52" customWidth="1"/>
    <col min="8973" max="8973" width="11" style="52" customWidth="1"/>
    <col min="8974" max="8974" width="8.7109375" style="52" bestFit="1" customWidth="1"/>
    <col min="8975" max="8975" width="7.28515625" style="52" customWidth="1"/>
    <col min="8976" max="8976" width="3.85546875" style="52" bestFit="1" customWidth="1"/>
    <col min="8977" max="8977" width="4.42578125" style="52" bestFit="1" customWidth="1"/>
    <col min="8978" max="8978" width="4.28515625" style="52" customWidth="1"/>
    <col min="8979" max="8979" width="6" style="52" customWidth="1"/>
    <col min="8980" max="8980" width="5.7109375" style="52" customWidth="1"/>
    <col min="8981" max="8981" width="4" style="52" customWidth="1"/>
    <col min="8982" max="8983" width="6" style="52" customWidth="1"/>
    <col min="8984" max="8992" width="5.42578125" style="52" customWidth="1"/>
    <col min="8993" max="8993" width="7.7109375" style="52" customWidth="1"/>
    <col min="8994" max="8994" width="28.5703125" style="52" customWidth="1"/>
    <col min="8995" max="8995" width="11.42578125" style="52"/>
    <col min="8996" max="8996" width="15.7109375" style="52" customWidth="1"/>
    <col min="8997" max="9224" width="11.42578125" style="52"/>
    <col min="9225" max="9225" width="36.85546875" style="52" customWidth="1"/>
    <col min="9226" max="9226" width="9.140625" style="52" bestFit="1" customWidth="1"/>
    <col min="9227" max="9227" width="13.140625" style="52" bestFit="1" customWidth="1"/>
    <col min="9228" max="9228" width="15.28515625" style="52" customWidth="1"/>
    <col min="9229" max="9229" width="11" style="52" customWidth="1"/>
    <col min="9230" max="9230" width="8.7109375" style="52" bestFit="1" customWidth="1"/>
    <col min="9231" max="9231" width="7.28515625" style="52" customWidth="1"/>
    <col min="9232" max="9232" width="3.85546875" style="52" bestFit="1" customWidth="1"/>
    <col min="9233" max="9233" width="4.42578125" style="52" bestFit="1" customWidth="1"/>
    <col min="9234" max="9234" width="4.28515625" style="52" customWidth="1"/>
    <col min="9235" max="9235" width="6" style="52" customWidth="1"/>
    <col min="9236" max="9236" width="5.7109375" style="52" customWidth="1"/>
    <col min="9237" max="9237" width="4" style="52" customWidth="1"/>
    <col min="9238" max="9239" width="6" style="52" customWidth="1"/>
    <col min="9240" max="9248" width="5.42578125" style="52" customWidth="1"/>
    <col min="9249" max="9249" width="7.7109375" style="52" customWidth="1"/>
    <col min="9250" max="9250" width="28.5703125" style="52" customWidth="1"/>
    <col min="9251" max="9251" width="11.42578125" style="52"/>
    <col min="9252" max="9252" width="15.7109375" style="52" customWidth="1"/>
    <col min="9253" max="9480" width="11.42578125" style="52"/>
    <col min="9481" max="9481" width="36.85546875" style="52" customWidth="1"/>
    <col min="9482" max="9482" width="9.140625" style="52" bestFit="1" customWidth="1"/>
    <col min="9483" max="9483" width="13.140625" style="52" bestFit="1" customWidth="1"/>
    <col min="9484" max="9484" width="15.28515625" style="52" customWidth="1"/>
    <col min="9485" max="9485" width="11" style="52" customWidth="1"/>
    <col min="9486" max="9486" width="8.7109375" style="52" bestFit="1" customWidth="1"/>
    <col min="9487" max="9487" width="7.28515625" style="52" customWidth="1"/>
    <col min="9488" max="9488" width="3.85546875" style="52" bestFit="1" customWidth="1"/>
    <col min="9489" max="9489" width="4.42578125" style="52" bestFit="1" customWidth="1"/>
    <col min="9490" max="9490" width="4.28515625" style="52" customWidth="1"/>
    <col min="9491" max="9491" width="6" style="52" customWidth="1"/>
    <col min="9492" max="9492" width="5.7109375" style="52" customWidth="1"/>
    <col min="9493" max="9493" width="4" style="52" customWidth="1"/>
    <col min="9494" max="9495" width="6" style="52" customWidth="1"/>
    <col min="9496" max="9504" width="5.42578125" style="52" customWidth="1"/>
    <col min="9505" max="9505" width="7.7109375" style="52" customWidth="1"/>
    <col min="9506" max="9506" width="28.5703125" style="52" customWidth="1"/>
    <col min="9507" max="9507" width="11.42578125" style="52"/>
    <col min="9508" max="9508" width="15.7109375" style="52" customWidth="1"/>
    <col min="9509" max="9736" width="11.42578125" style="52"/>
    <col min="9737" max="9737" width="36.85546875" style="52" customWidth="1"/>
    <col min="9738" max="9738" width="9.140625" style="52" bestFit="1" customWidth="1"/>
    <col min="9739" max="9739" width="13.140625" style="52" bestFit="1" customWidth="1"/>
    <col min="9740" max="9740" width="15.28515625" style="52" customWidth="1"/>
    <col min="9741" max="9741" width="11" style="52" customWidth="1"/>
    <col min="9742" max="9742" width="8.7109375" style="52" bestFit="1" customWidth="1"/>
    <col min="9743" max="9743" width="7.28515625" style="52" customWidth="1"/>
    <col min="9744" max="9744" width="3.85546875" style="52" bestFit="1" customWidth="1"/>
    <col min="9745" max="9745" width="4.42578125" style="52" bestFit="1" customWidth="1"/>
    <col min="9746" max="9746" width="4.28515625" style="52" customWidth="1"/>
    <col min="9747" max="9747" width="6" style="52" customWidth="1"/>
    <col min="9748" max="9748" width="5.7109375" style="52" customWidth="1"/>
    <col min="9749" max="9749" width="4" style="52" customWidth="1"/>
    <col min="9750" max="9751" width="6" style="52" customWidth="1"/>
    <col min="9752" max="9760" width="5.42578125" style="52" customWidth="1"/>
    <col min="9761" max="9761" width="7.7109375" style="52" customWidth="1"/>
    <col min="9762" max="9762" width="28.5703125" style="52" customWidth="1"/>
    <col min="9763" max="9763" width="11.42578125" style="52"/>
    <col min="9764" max="9764" width="15.7109375" style="52" customWidth="1"/>
    <col min="9765" max="9992" width="11.42578125" style="52"/>
    <col min="9993" max="9993" width="36.85546875" style="52" customWidth="1"/>
    <col min="9994" max="9994" width="9.140625" style="52" bestFit="1" customWidth="1"/>
    <col min="9995" max="9995" width="13.140625" style="52" bestFit="1" customWidth="1"/>
    <col min="9996" max="9996" width="15.28515625" style="52" customWidth="1"/>
    <col min="9997" max="9997" width="11" style="52" customWidth="1"/>
    <col min="9998" max="9998" width="8.7109375" style="52" bestFit="1" customWidth="1"/>
    <col min="9999" max="9999" width="7.28515625" style="52" customWidth="1"/>
    <col min="10000" max="10000" width="3.85546875" style="52" bestFit="1" customWidth="1"/>
    <col min="10001" max="10001" width="4.42578125" style="52" bestFit="1" customWidth="1"/>
    <col min="10002" max="10002" width="4.28515625" style="52" customWidth="1"/>
    <col min="10003" max="10003" width="6" style="52" customWidth="1"/>
    <col min="10004" max="10004" width="5.7109375" style="52" customWidth="1"/>
    <col min="10005" max="10005" width="4" style="52" customWidth="1"/>
    <col min="10006" max="10007" width="6" style="52" customWidth="1"/>
    <col min="10008" max="10016" width="5.42578125" style="52" customWidth="1"/>
    <col min="10017" max="10017" width="7.7109375" style="52" customWidth="1"/>
    <col min="10018" max="10018" width="28.5703125" style="52" customWidth="1"/>
    <col min="10019" max="10019" width="11.42578125" style="52"/>
    <col min="10020" max="10020" width="15.7109375" style="52" customWidth="1"/>
    <col min="10021" max="10248" width="11.42578125" style="52"/>
    <col min="10249" max="10249" width="36.85546875" style="52" customWidth="1"/>
    <col min="10250" max="10250" width="9.140625" style="52" bestFit="1" customWidth="1"/>
    <col min="10251" max="10251" width="13.140625" style="52" bestFit="1" customWidth="1"/>
    <col min="10252" max="10252" width="15.28515625" style="52" customWidth="1"/>
    <col min="10253" max="10253" width="11" style="52" customWidth="1"/>
    <col min="10254" max="10254" width="8.7109375" style="52" bestFit="1" customWidth="1"/>
    <col min="10255" max="10255" width="7.28515625" style="52" customWidth="1"/>
    <col min="10256" max="10256" width="3.85546875" style="52" bestFit="1" customWidth="1"/>
    <col min="10257" max="10257" width="4.42578125" style="52" bestFit="1" customWidth="1"/>
    <col min="10258" max="10258" width="4.28515625" style="52" customWidth="1"/>
    <col min="10259" max="10259" width="6" style="52" customWidth="1"/>
    <col min="10260" max="10260" width="5.7109375" style="52" customWidth="1"/>
    <col min="10261" max="10261" width="4" style="52" customWidth="1"/>
    <col min="10262" max="10263" width="6" style="52" customWidth="1"/>
    <col min="10264" max="10272" width="5.42578125" style="52" customWidth="1"/>
    <col min="10273" max="10273" width="7.7109375" style="52" customWidth="1"/>
    <col min="10274" max="10274" width="28.5703125" style="52" customWidth="1"/>
    <col min="10275" max="10275" width="11.42578125" style="52"/>
    <col min="10276" max="10276" width="15.7109375" style="52" customWidth="1"/>
    <col min="10277" max="10504" width="11.42578125" style="52"/>
    <col min="10505" max="10505" width="36.85546875" style="52" customWidth="1"/>
    <col min="10506" max="10506" width="9.140625" style="52" bestFit="1" customWidth="1"/>
    <col min="10507" max="10507" width="13.140625" style="52" bestFit="1" customWidth="1"/>
    <col min="10508" max="10508" width="15.28515625" style="52" customWidth="1"/>
    <col min="10509" max="10509" width="11" style="52" customWidth="1"/>
    <col min="10510" max="10510" width="8.7109375" style="52" bestFit="1" customWidth="1"/>
    <col min="10511" max="10511" width="7.28515625" style="52" customWidth="1"/>
    <col min="10512" max="10512" width="3.85546875" style="52" bestFit="1" customWidth="1"/>
    <col min="10513" max="10513" width="4.42578125" style="52" bestFit="1" customWidth="1"/>
    <col min="10514" max="10514" width="4.28515625" style="52" customWidth="1"/>
    <col min="10515" max="10515" width="6" style="52" customWidth="1"/>
    <col min="10516" max="10516" width="5.7109375" style="52" customWidth="1"/>
    <col min="10517" max="10517" width="4" style="52" customWidth="1"/>
    <col min="10518" max="10519" width="6" style="52" customWidth="1"/>
    <col min="10520" max="10528" width="5.42578125" style="52" customWidth="1"/>
    <col min="10529" max="10529" width="7.7109375" style="52" customWidth="1"/>
    <col min="10530" max="10530" width="28.5703125" style="52" customWidth="1"/>
    <col min="10531" max="10531" width="11.42578125" style="52"/>
    <col min="10532" max="10532" width="15.7109375" style="52" customWidth="1"/>
    <col min="10533" max="10760" width="11.42578125" style="52"/>
    <col min="10761" max="10761" width="36.85546875" style="52" customWidth="1"/>
    <col min="10762" max="10762" width="9.140625" style="52" bestFit="1" customWidth="1"/>
    <col min="10763" max="10763" width="13.140625" style="52" bestFit="1" customWidth="1"/>
    <col min="10764" max="10764" width="15.28515625" style="52" customWidth="1"/>
    <col min="10765" max="10765" width="11" style="52" customWidth="1"/>
    <col min="10766" max="10766" width="8.7109375" style="52" bestFit="1" customWidth="1"/>
    <col min="10767" max="10767" width="7.28515625" style="52" customWidth="1"/>
    <col min="10768" max="10768" width="3.85546875" style="52" bestFit="1" customWidth="1"/>
    <col min="10769" max="10769" width="4.42578125" style="52" bestFit="1" customWidth="1"/>
    <col min="10770" max="10770" width="4.28515625" style="52" customWidth="1"/>
    <col min="10771" max="10771" width="6" style="52" customWidth="1"/>
    <col min="10772" max="10772" width="5.7109375" style="52" customWidth="1"/>
    <col min="10773" max="10773" width="4" style="52" customWidth="1"/>
    <col min="10774" max="10775" width="6" style="52" customWidth="1"/>
    <col min="10776" max="10784" width="5.42578125" style="52" customWidth="1"/>
    <col min="10785" max="10785" width="7.7109375" style="52" customWidth="1"/>
    <col min="10786" max="10786" width="28.5703125" style="52" customWidth="1"/>
    <col min="10787" max="10787" width="11.42578125" style="52"/>
    <col min="10788" max="10788" width="15.7109375" style="52" customWidth="1"/>
    <col min="10789" max="11016" width="11.42578125" style="52"/>
    <col min="11017" max="11017" width="36.85546875" style="52" customWidth="1"/>
    <col min="11018" max="11018" width="9.140625" style="52" bestFit="1" customWidth="1"/>
    <col min="11019" max="11019" width="13.140625" style="52" bestFit="1" customWidth="1"/>
    <col min="11020" max="11020" width="15.28515625" style="52" customWidth="1"/>
    <col min="11021" max="11021" width="11" style="52" customWidth="1"/>
    <col min="11022" max="11022" width="8.7109375" style="52" bestFit="1" customWidth="1"/>
    <col min="11023" max="11023" width="7.28515625" style="52" customWidth="1"/>
    <col min="11024" max="11024" width="3.85546875" style="52" bestFit="1" customWidth="1"/>
    <col min="11025" max="11025" width="4.42578125" style="52" bestFit="1" customWidth="1"/>
    <col min="11026" max="11026" width="4.28515625" style="52" customWidth="1"/>
    <col min="11027" max="11027" width="6" style="52" customWidth="1"/>
    <col min="11028" max="11028" width="5.7109375" style="52" customWidth="1"/>
    <col min="11029" max="11029" width="4" style="52" customWidth="1"/>
    <col min="11030" max="11031" width="6" style="52" customWidth="1"/>
    <col min="11032" max="11040" width="5.42578125" style="52" customWidth="1"/>
    <col min="11041" max="11041" width="7.7109375" style="52" customWidth="1"/>
    <col min="11042" max="11042" width="28.5703125" style="52" customWidth="1"/>
    <col min="11043" max="11043" width="11.42578125" style="52"/>
    <col min="11044" max="11044" width="15.7109375" style="52" customWidth="1"/>
    <col min="11045" max="11272" width="11.42578125" style="52"/>
    <col min="11273" max="11273" width="36.85546875" style="52" customWidth="1"/>
    <col min="11274" max="11274" width="9.140625" style="52" bestFit="1" customWidth="1"/>
    <col min="11275" max="11275" width="13.140625" style="52" bestFit="1" customWidth="1"/>
    <col min="11276" max="11276" width="15.28515625" style="52" customWidth="1"/>
    <col min="11277" max="11277" width="11" style="52" customWidth="1"/>
    <col min="11278" max="11278" width="8.7109375" style="52" bestFit="1" customWidth="1"/>
    <col min="11279" max="11279" width="7.28515625" style="52" customWidth="1"/>
    <col min="11280" max="11280" width="3.85546875" style="52" bestFit="1" customWidth="1"/>
    <col min="11281" max="11281" width="4.42578125" style="52" bestFit="1" customWidth="1"/>
    <col min="11282" max="11282" width="4.28515625" style="52" customWidth="1"/>
    <col min="11283" max="11283" width="6" style="52" customWidth="1"/>
    <col min="11284" max="11284" width="5.7109375" style="52" customWidth="1"/>
    <col min="11285" max="11285" width="4" style="52" customWidth="1"/>
    <col min="11286" max="11287" width="6" style="52" customWidth="1"/>
    <col min="11288" max="11296" width="5.42578125" style="52" customWidth="1"/>
    <col min="11297" max="11297" width="7.7109375" style="52" customWidth="1"/>
    <col min="11298" max="11298" width="28.5703125" style="52" customWidth="1"/>
    <col min="11299" max="11299" width="11.42578125" style="52"/>
    <col min="11300" max="11300" width="15.7109375" style="52" customWidth="1"/>
    <col min="11301" max="11528" width="11.42578125" style="52"/>
    <col min="11529" max="11529" width="36.85546875" style="52" customWidth="1"/>
    <col min="11530" max="11530" width="9.140625" style="52" bestFit="1" customWidth="1"/>
    <col min="11531" max="11531" width="13.140625" style="52" bestFit="1" customWidth="1"/>
    <col min="11532" max="11532" width="15.28515625" style="52" customWidth="1"/>
    <col min="11533" max="11533" width="11" style="52" customWidth="1"/>
    <col min="11534" max="11534" width="8.7109375" style="52" bestFit="1" customWidth="1"/>
    <col min="11535" max="11535" width="7.28515625" style="52" customWidth="1"/>
    <col min="11536" max="11536" width="3.85546875" style="52" bestFit="1" customWidth="1"/>
    <col min="11537" max="11537" width="4.42578125" style="52" bestFit="1" customWidth="1"/>
    <col min="11538" max="11538" width="4.28515625" style="52" customWidth="1"/>
    <col min="11539" max="11539" width="6" style="52" customWidth="1"/>
    <col min="11540" max="11540" width="5.7109375" style="52" customWidth="1"/>
    <col min="11541" max="11541" width="4" style="52" customWidth="1"/>
    <col min="11542" max="11543" width="6" style="52" customWidth="1"/>
    <col min="11544" max="11552" width="5.42578125" style="52" customWidth="1"/>
    <col min="11553" max="11553" width="7.7109375" style="52" customWidth="1"/>
    <col min="11554" max="11554" width="28.5703125" style="52" customWidth="1"/>
    <col min="11555" max="11555" width="11.42578125" style="52"/>
    <col min="11556" max="11556" width="15.7109375" style="52" customWidth="1"/>
    <col min="11557" max="11784" width="11.42578125" style="52"/>
    <col min="11785" max="11785" width="36.85546875" style="52" customWidth="1"/>
    <col min="11786" max="11786" width="9.140625" style="52" bestFit="1" customWidth="1"/>
    <col min="11787" max="11787" width="13.140625" style="52" bestFit="1" customWidth="1"/>
    <col min="11788" max="11788" width="15.28515625" style="52" customWidth="1"/>
    <col min="11789" max="11789" width="11" style="52" customWidth="1"/>
    <col min="11790" max="11790" width="8.7109375" style="52" bestFit="1" customWidth="1"/>
    <col min="11791" max="11791" width="7.28515625" style="52" customWidth="1"/>
    <col min="11792" max="11792" width="3.85546875" style="52" bestFit="1" customWidth="1"/>
    <col min="11793" max="11793" width="4.42578125" style="52" bestFit="1" customWidth="1"/>
    <col min="11794" max="11794" width="4.28515625" style="52" customWidth="1"/>
    <col min="11795" max="11795" width="6" style="52" customWidth="1"/>
    <col min="11796" max="11796" width="5.7109375" style="52" customWidth="1"/>
    <col min="11797" max="11797" width="4" style="52" customWidth="1"/>
    <col min="11798" max="11799" width="6" style="52" customWidth="1"/>
    <col min="11800" max="11808" width="5.42578125" style="52" customWidth="1"/>
    <col min="11809" max="11809" width="7.7109375" style="52" customWidth="1"/>
    <col min="11810" max="11810" width="28.5703125" style="52" customWidth="1"/>
    <col min="11811" max="11811" width="11.42578125" style="52"/>
    <col min="11812" max="11812" width="15.7109375" style="52" customWidth="1"/>
    <col min="11813" max="12040" width="11.42578125" style="52"/>
    <col min="12041" max="12041" width="36.85546875" style="52" customWidth="1"/>
    <col min="12042" max="12042" width="9.140625" style="52" bestFit="1" customWidth="1"/>
    <col min="12043" max="12043" width="13.140625" style="52" bestFit="1" customWidth="1"/>
    <col min="12044" max="12044" width="15.28515625" style="52" customWidth="1"/>
    <col min="12045" max="12045" width="11" style="52" customWidth="1"/>
    <col min="12046" max="12046" width="8.7109375" style="52" bestFit="1" customWidth="1"/>
    <col min="12047" max="12047" width="7.28515625" style="52" customWidth="1"/>
    <col min="12048" max="12048" width="3.85546875" style="52" bestFit="1" customWidth="1"/>
    <col min="12049" max="12049" width="4.42578125" style="52" bestFit="1" customWidth="1"/>
    <col min="12050" max="12050" width="4.28515625" style="52" customWidth="1"/>
    <col min="12051" max="12051" width="6" style="52" customWidth="1"/>
    <col min="12052" max="12052" width="5.7109375" style="52" customWidth="1"/>
    <col min="12053" max="12053" width="4" style="52" customWidth="1"/>
    <col min="12054" max="12055" width="6" style="52" customWidth="1"/>
    <col min="12056" max="12064" width="5.42578125" style="52" customWidth="1"/>
    <col min="12065" max="12065" width="7.7109375" style="52" customWidth="1"/>
    <col min="12066" max="12066" width="28.5703125" style="52" customWidth="1"/>
    <col min="12067" max="12067" width="11.42578125" style="52"/>
    <col min="12068" max="12068" width="15.7109375" style="52" customWidth="1"/>
    <col min="12069" max="12296" width="11.42578125" style="52"/>
    <col min="12297" max="12297" width="36.85546875" style="52" customWidth="1"/>
    <col min="12298" max="12298" width="9.140625" style="52" bestFit="1" customWidth="1"/>
    <col min="12299" max="12299" width="13.140625" style="52" bestFit="1" customWidth="1"/>
    <col min="12300" max="12300" width="15.28515625" style="52" customWidth="1"/>
    <col min="12301" max="12301" width="11" style="52" customWidth="1"/>
    <col min="12302" max="12302" width="8.7109375" style="52" bestFit="1" customWidth="1"/>
    <col min="12303" max="12303" width="7.28515625" style="52" customWidth="1"/>
    <col min="12304" max="12304" width="3.85546875" style="52" bestFit="1" customWidth="1"/>
    <col min="12305" max="12305" width="4.42578125" style="52" bestFit="1" customWidth="1"/>
    <col min="12306" max="12306" width="4.28515625" style="52" customWidth="1"/>
    <col min="12307" max="12307" width="6" style="52" customWidth="1"/>
    <col min="12308" max="12308" width="5.7109375" style="52" customWidth="1"/>
    <col min="12309" max="12309" width="4" style="52" customWidth="1"/>
    <col min="12310" max="12311" width="6" style="52" customWidth="1"/>
    <col min="12312" max="12320" width="5.42578125" style="52" customWidth="1"/>
    <col min="12321" max="12321" width="7.7109375" style="52" customWidth="1"/>
    <col min="12322" max="12322" width="28.5703125" style="52" customWidth="1"/>
    <col min="12323" max="12323" width="11.42578125" style="52"/>
    <col min="12324" max="12324" width="15.7109375" style="52" customWidth="1"/>
    <col min="12325" max="12552" width="11.42578125" style="52"/>
    <col min="12553" max="12553" width="36.85546875" style="52" customWidth="1"/>
    <col min="12554" max="12554" width="9.140625" style="52" bestFit="1" customWidth="1"/>
    <col min="12555" max="12555" width="13.140625" style="52" bestFit="1" customWidth="1"/>
    <col min="12556" max="12556" width="15.28515625" style="52" customWidth="1"/>
    <col min="12557" max="12557" width="11" style="52" customWidth="1"/>
    <col min="12558" max="12558" width="8.7109375" style="52" bestFit="1" customWidth="1"/>
    <col min="12559" max="12559" width="7.28515625" style="52" customWidth="1"/>
    <col min="12560" max="12560" width="3.85546875" style="52" bestFit="1" customWidth="1"/>
    <col min="12561" max="12561" width="4.42578125" style="52" bestFit="1" customWidth="1"/>
    <col min="12562" max="12562" width="4.28515625" style="52" customWidth="1"/>
    <col min="12563" max="12563" width="6" style="52" customWidth="1"/>
    <col min="12564" max="12564" width="5.7109375" style="52" customWidth="1"/>
    <col min="12565" max="12565" width="4" style="52" customWidth="1"/>
    <col min="12566" max="12567" width="6" style="52" customWidth="1"/>
    <col min="12568" max="12576" width="5.42578125" style="52" customWidth="1"/>
    <col min="12577" max="12577" width="7.7109375" style="52" customWidth="1"/>
    <col min="12578" max="12578" width="28.5703125" style="52" customWidth="1"/>
    <col min="12579" max="12579" width="11.42578125" style="52"/>
    <col min="12580" max="12580" width="15.7109375" style="52" customWidth="1"/>
    <col min="12581" max="12808" width="11.42578125" style="52"/>
    <col min="12809" max="12809" width="36.85546875" style="52" customWidth="1"/>
    <col min="12810" max="12810" width="9.140625" style="52" bestFit="1" customWidth="1"/>
    <col min="12811" max="12811" width="13.140625" style="52" bestFit="1" customWidth="1"/>
    <col min="12812" max="12812" width="15.28515625" style="52" customWidth="1"/>
    <col min="12813" max="12813" width="11" style="52" customWidth="1"/>
    <col min="12814" max="12814" width="8.7109375" style="52" bestFit="1" customWidth="1"/>
    <col min="12815" max="12815" width="7.28515625" style="52" customWidth="1"/>
    <col min="12816" max="12816" width="3.85546875" style="52" bestFit="1" customWidth="1"/>
    <col min="12817" max="12817" width="4.42578125" style="52" bestFit="1" customWidth="1"/>
    <col min="12818" max="12818" width="4.28515625" style="52" customWidth="1"/>
    <col min="12819" max="12819" width="6" style="52" customWidth="1"/>
    <col min="12820" max="12820" width="5.7109375" style="52" customWidth="1"/>
    <col min="12821" max="12821" width="4" style="52" customWidth="1"/>
    <col min="12822" max="12823" width="6" style="52" customWidth="1"/>
    <col min="12824" max="12832" width="5.42578125" style="52" customWidth="1"/>
    <col min="12833" max="12833" width="7.7109375" style="52" customWidth="1"/>
    <col min="12834" max="12834" width="28.5703125" style="52" customWidth="1"/>
    <col min="12835" max="12835" width="11.42578125" style="52"/>
    <col min="12836" max="12836" width="15.7109375" style="52" customWidth="1"/>
    <col min="12837" max="13064" width="11.42578125" style="52"/>
    <col min="13065" max="13065" width="36.85546875" style="52" customWidth="1"/>
    <col min="13066" max="13066" width="9.140625" style="52" bestFit="1" customWidth="1"/>
    <col min="13067" max="13067" width="13.140625" style="52" bestFit="1" customWidth="1"/>
    <col min="13068" max="13068" width="15.28515625" style="52" customWidth="1"/>
    <col min="13069" max="13069" width="11" style="52" customWidth="1"/>
    <col min="13070" max="13070" width="8.7109375" style="52" bestFit="1" customWidth="1"/>
    <col min="13071" max="13071" width="7.28515625" style="52" customWidth="1"/>
    <col min="13072" max="13072" width="3.85546875" style="52" bestFit="1" customWidth="1"/>
    <col min="13073" max="13073" width="4.42578125" style="52" bestFit="1" customWidth="1"/>
    <col min="13074" max="13074" width="4.28515625" style="52" customWidth="1"/>
    <col min="13075" max="13075" width="6" style="52" customWidth="1"/>
    <col min="13076" max="13076" width="5.7109375" style="52" customWidth="1"/>
    <col min="13077" max="13077" width="4" style="52" customWidth="1"/>
    <col min="13078" max="13079" width="6" style="52" customWidth="1"/>
    <col min="13080" max="13088" width="5.42578125" style="52" customWidth="1"/>
    <col min="13089" max="13089" width="7.7109375" style="52" customWidth="1"/>
    <col min="13090" max="13090" width="28.5703125" style="52" customWidth="1"/>
    <col min="13091" max="13091" width="11.42578125" style="52"/>
    <col min="13092" max="13092" width="15.7109375" style="52" customWidth="1"/>
    <col min="13093" max="13320" width="11.42578125" style="52"/>
    <col min="13321" max="13321" width="36.85546875" style="52" customWidth="1"/>
    <col min="13322" max="13322" width="9.140625" style="52" bestFit="1" customWidth="1"/>
    <col min="13323" max="13323" width="13.140625" style="52" bestFit="1" customWidth="1"/>
    <col min="13324" max="13324" width="15.28515625" style="52" customWidth="1"/>
    <col min="13325" max="13325" width="11" style="52" customWidth="1"/>
    <col min="13326" max="13326" width="8.7109375" style="52" bestFit="1" customWidth="1"/>
    <col min="13327" max="13327" width="7.28515625" style="52" customWidth="1"/>
    <col min="13328" max="13328" width="3.85546875" style="52" bestFit="1" customWidth="1"/>
    <col min="13329" max="13329" width="4.42578125" style="52" bestFit="1" customWidth="1"/>
    <col min="13330" max="13330" width="4.28515625" style="52" customWidth="1"/>
    <col min="13331" max="13331" width="6" style="52" customWidth="1"/>
    <col min="13332" max="13332" width="5.7109375" style="52" customWidth="1"/>
    <col min="13333" max="13333" width="4" style="52" customWidth="1"/>
    <col min="13334" max="13335" width="6" style="52" customWidth="1"/>
    <col min="13336" max="13344" width="5.42578125" style="52" customWidth="1"/>
    <col min="13345" max="13345" width="7.7109375" style="52" customWidth="1"/>
    <col min="13346" max="13346" width="28.5703125" style="52" customWidth="1"/>
    <col min="13347" max="13347" width="11.42578125" style="52"/>
    <col min="13348" max="13348" width="15.7109375" style="52" customWidth="1"/>
    <col min="13349" max="13576" width="11.42578125" style="52"/>
    <col min="13577" max="13577" width="36.85546875" style="52" customWidth="1"/>
    <col min="13578" max="13578" width="9.140625" style="52" bestFit="1" customWidth="1"/>
    <col min="13579" max="13579" width="13.140625" style="52" bestFit="1" customWidth="1"/>
    <col min="13580" max="13580" width="15.28515625" style="52" customWidth="1"/>
    <col min="13581" max="13581" width="11" style="52" customWidth="1"/>
    <col min="13582" max="13582" width="8.7109375" style="52" bestFit="1" customWidth="1"/>
    <col min="13583" max="13583" width="7.28515625" style="52" customWidth="1"/>
    <col min="13584" max="13584" width="3.85546875" style="52" bestFit="1" customWidth="1"/>
    <col min="13585" max="13585" width="4.42578125" style="52" bestFit="1" customWidth="1"/>
    <col min="13586" max="13586" width="4.28515625" style="52" customWidth="1"/>
    <col min="13587" max="13587" width="6" style="52" customWidth="1"/>
    <col min="13588" max="13588" width="5.7109375" style="52" customWidth="1"/>
    <col min="13589" max="13589" width="4" style="52" customWidth="1"/>
    <col min="13590" max="13591" width="6" style="52" customWidth="1"/>
    <col min="13592" max="13600" width="5.42578125" style="52" customWidth="1"/>
    <col min="13601" max="13601" width="7.7109375" style="52" customWidth="1"/>
    <col min="13602" max="13602" width="28.5703125" style="52" customWidth="1"/>
    <col min="13603" max="13603" width="11.42578125" style="52"/>
    <col min="13604" max="13604" width="15.7109375" style="52" customWidth="1"/>
    <col min="13605" max="13832" width="11.42578125" style="52"/>
    <col min="13833" max="13833" width="36.85546875" style="52" customWidth="1"/>
    <col min="13834" max="13834" width="9.140625" style="52" bestFit="1" customWidth="1"/>
    <col min="13835" max="13835" width="13.140625" style="52" bestFit="1" customWidth="1"/>
    <col min="13836" max="13836" width="15.28515625" style="52" customWidth="1"/>
    <col min="13837" max="13837" width="11" style="52" customWidth="1"/>
    <col min="13838" max="13838" width="8.7109375" style="52" bestFit="1" customWidth="1"/>
    <col min="13839" max="13839" width="7.28515625" style="52" customWidth="1"/>
    <col min="13840" max="13840" width="3.85546875" style="52" bestFit="1" customWidth="1"/>
    <col min="13841" max="13841" width="4.42578125" style="52" bestFit="1" customWidth="1"/>
    <col min="13842" max="13842" width="4.28515625" style="52" customWidth="1"/>
    <col min="13843" max="13843" width="6" style="52" customWidth="1"/>
    <col min="13844" max="13844" width="5.7109375" style="52" customWidth="1"/>
    <col min="13845" max="13845" width="4" style="52" customWidth="1"/>
    <col min="13846" max="13847" width="6" style="52" customWidth="1"/>
    <col min="13848" max="13856" width="5.42578125" style="52" customWidth="1"/>
    <col min="13857" max="13857" width="7.7109375" style="52" customWidth="1"/>
    <col min="13858" max="13858" width="28.5703125" style="52" customWidth="1"/>
    <col min="13859" max="13859" width="11.42578125" style="52"/>
    <col min="13860" max="13860" width="15.7109375" style="52" customWidth="1"/>
    <col min="13861" max="14088" width="11.42578125" style="52"/>
    <col min="14089" max="14089" width="36.85546875" style="52" customWidth="1"/>
    <col min="14090" max="14090" width="9.140625" style="52" bestFit="1" customWidth="1"/>
    <col min="14091" max="14091" width="13.140625" style="52" bestFit="1" customWidth="1"/>
    <col min="14092" max="14092" width="15.28515625" style="52" customWidth="1"/>
    <col min="14093" max="14093" width="11" style="52" customWidth="1"/>
    <col min="14094" max="14094" width="8.7109375" style="52" bestFit="1" customWidth="1"/>
    <col min="14095" max="14095" width="7.28515625" style="52" customWidth="1"/>
    <col min="14096" max="14096" width="3.85546875" style="52" bestFit="1" customWidth="1"/>
    <col min="14097" max="14097" width="4.42578125" style="52" bestFit="1" customWidth="1"/>
    <col min="14098" max="14098" width="4.28515625" style="52" customWidth="1"/>
    <col min="14099" max="14099" width="6" style="52" customWidth="1"/>
    <col min="14100" max="14100" width="5.7109375" style="52" customWidth="1"/>
    <col min="14101" max="14101" width="4" style="52" customWidth="1"/>
    <col min="14102" max="14103" width="6" style="52" customWidth="1"/>
    <col min="14104" max="14112" width="5.42578125" style="52" customWidth="1"/>
    <col min="14113" max="14113" width="7.7109375" style="52" customWidth="1"/>
    <col min="14114" max="14114" width="28.5703125" style="52" customWidth="1"/>
    <col min="14115" max="14115" width="11.42578125" style="52"/>
    <col min="14116" max="14116" width="15.7109375" style="52" customWidth="1"/>
    <col min="14117" max="14344" width="11.42578125" style="52"/>
    <col min="14345" max="14345" width="36.85546875" style="52" customWidth="1"/>
    <col min="14346" max="14346" width="9.140625" style="52" bestFit="1" customWidth="1"/>
    <col min="14347" max="14347" width="13.140625" style="52" bestFit="1" customWidth="1"/>
    <col min="14348" max="14348" width="15.28515625" style="52" customWidth="1"/>
    <col min="14349" max="14349" width="11" style="52" customWidth="1"/>
    <col min="14350" max="14350" width="8.7109375" style="52" bestFit="1" customWidth="1"/>
    <col min="14351" max="14351" width="7.28515625" style="52" customWidth="1"/>
    <col min="14352" max="14352" width="3.85546875" style="52" bestFit="1" customWidth="1"/>
    <col min="14353" max="14353" width="4.42578125" style="52" bestFit="1" customWidth="1"/>
    <col min="14354" max="14354" width="4.28515625" style="52" customWidth="1"/>
    <col min="14355" max="14355" width="6" style="52" customWidth="1"/>
    <col min="14356" max="14356" width="5.7109375" style="52" customWidth="1"/>
    <col min="14357" max="14357" width="4" style="52" customWidth="1"/>
    <col min="14358" max="14359" width="6" style="52" customWidth="1"/>
    <col min="14360" max="14368" width="5.42578125" style="52" customWidth="1"/>
    <col min="14369" max="14369" width="7.7109375" style="52" customWidth="1"/>
    <col min="14370" max="14370" width="28.5703125" style="52" customWidth="1"/>
    <col min="14371" max="14371" width="11.42578125" style="52"/>
    <col min="14372" max="14372" width="15.7109375" style="52" customWidth="1"/>
    <col min="14373" max="14600" width="11.42578125" style="52"/>
    <col min="14601" max="14601" width="36.85546875" style="52" customWidth="1"/>
    <col min="14602" max="14602" width="9.140625" style="52" bestFit="1" customWidth="1"/>
    <col min="14603" max="14603" width="13.140625" style="52" bestFit="1" customWidth="1"/>
    <col min="14604" max="14604" width="15.28515625" style="52" customWidth="1"/>
    <col min="14605" max="14605" width="11" style="52" customWidth="1"/>
    <col min="14606" max="14606" width="8.7109375" style="52" bestFit="1" customWidth="1"/>
    <col min="14607" max="14607" width="7.28515625" style="52" customWidth="1"/>
    <col min="14608" max="14608" width="3.85546875" style="52" bestFit="1" customWidth="1"/>
    <col min="14609" max="14609" width="4.42578125" style="52" bestFit="1" customWidth="1"/>
    <col min="14610" max="14610" width="4.28515625" style="52" customWidth="1"/>
    <col min="14611" max="14611" width="6" style="52" customWidth="1"/>
    <col min="14612" max="14612" width="5.7109375" style="52" customWidth="1"/>
    <col min="14613" max="14613" width="4" style="52" customWidth="1"/>
    <col min="14614" max="14615" width="6" style="52" customWidth="1"/>
    <col min="14616" max="14624" width="5.42578125" style="52" customWidth="1"/>
    <col min="14625" max="14625" width="7.7109375" style="52" customWidth="1"/>
    <col min="14626" max="14626" width="28.5703125" style="52" customWidth="1"/>
    <col min="14627" max="14627" width="11.42578125" style="52"/>
    <col min="14628" max="14628" width="15.7109375" style="52" customWidth="1"/>
    <col min="14629" max="14856" width="11.42578125" style="52"/>
    <col min="14857" max="14857" width="36.85546875" style="52" customWidth="1"/>
    <col min="14858" max="14858" width="9.140625" style="52" bestFit="1" customWidth="1"/>
    <col min="14859" max="14859" width="13.140625" style="52" bestFit="1" customWidth="1"/>
    <col min="14860" max="14860" width="15.28515625" style="52" customWidth="1"/>
    <col min="14861" max="14861" width="11" style="52" customWidth="1"/>
    <col min="14862" max="14862" width="8.7109375" style="52" bestFit="1" customWidth="1"/>
    <col min="14863" max="14863" width="7.28515625" style="52" customWidth="1"/>
    <col min="14864" max="14864" width="3.85546875" style="52" bestFit="1" customWidth="1"/>
    <col min="14865" max="14865" width="4.42578125" style="52" bestFit="1" customWidth="1"/>
    <col min="14866" max="14866" width="4.28515625" style="52" customWidth="1"/>
    <col min="14867" max="14867" width="6" style="52" customWidth="1"/>
    <col min="14868" max="14868" width="5.7109375" style="52" customWidth="1"/>
    <col min="14869" max="14869" width="4" style="52" customWidth="1"/>
    <col min="14870" max="14871" width="6" style="52" customWidth="1"/>
    <col min="14872" max="14880" width="5.42578125" style="52" customWidth="1"/>
    <col min="14881" max="14881" width="7.7109375" style="52" customWidth="1"/>
    <col min="14882" max="14882" width="28.5703125" style="52" customWidth="1"/>
    <col min="14883" max="14883" width="11.42578125" style="52"/>
    <col min="14884" max="14884" width="15.7109375" style="52" customWidth="1"/>
    <col min="14885" max="15112" width="11.42578125" style="52"/>
    <col min="15113" max="15113" width="36.85546875" style="52" customWidth="1"/>
    <col min="15114" max="15114" width="9.140625" style="52" bestFit="1" customWidth="1"/>
    <col min="15115" max="15115" width="13.140625" style="52" bestFit="1" customWidth="1"/>
    <col min="15116" max="15116" width="15.28515625" style="52" customWidth="1"/>
    <col min="15117" max="15117" width="11" style="52" customWidth="1"/>
    <col min="15118" max="15118" width="8.7109375" style="52" bestFit="1" customWidth="1"/>
    <col min="15119" max="15119" width="7.28515625" style="52" customWidth="1"/>
    <col min="15120" max="15120" width="3.85546875" style="52" bestFit="1" customWidth="1"/>
    <col min="15121" max="15121" width="4.42578125" style="52" bestFit="1" customWidth="1"/>
    <col min="15122" max="15122" width="4.28515625" style="52" customWidth="1"/>
    <col min="15123" max="15123" width="6" style="52" customWidth="1"/>
    <col min="15124" max="15124" width="5.7109375" style="52" customWidth="1"/>
    <col min="15125" max="15125" width="4" style="52" customWidth="1"/>
    <col min="15126" max="15127" width="6" style="52" customWidth="1"/>
    <col min="15128" max="15136" width="5.42578125" style="52" customWidth="1"/>
    <col min="15137" max="15137" width="7.7109375" style="52" customWidth="1"/>
    <col min="15138" max="15138" width="28.5703125" style="52" customWidth="1"/>
    <col min="15139" max="15139" width="11.42578125" style="52"/>
    <col min="15140" max="15140" width="15.7109375" style="52" customWidth="1"/>
    <col min="15141" max="15368" width="11.42578125" style="52"/>
    <col min="15369" max="15369" width="36.85546875" style="52" customWidth="1"/>
    <col min="15370" max="15370" width="9.140625" style="52" bestFit="1" customWidth="1"/>
    <col min="15371" max="15371" width="13.140625" style="52" bestFit="1" customWidth="1"/>
    <col min="15372" max="15372" width="15.28515625" style="52" customWidth="1"/>
    <col min="15373" max="15373" width="11" style="52" customWidth="1"/>
    <col min="15374" max="15374" width="8.7109375" style="52" bestFit="1" customWidth="1"/>
    <col min="15375" max="15375" width="7.28515625" style="52" customWidth="1"/>
    <col min="15376" max="15376" width="3.85546875" style="52" bestFit="1" customWidth="1"/>
    <col min="15377" max="15377" width="4.42578125" style="52" bestFit="1" customWidth="1"/>
    <col min="15378" max="15378" width="4.28515625" style="52" customWidth="1"/>
    <col min="15379" max="15379" width="6" style="52" customWidth="1"/>
    <col min="15380" max="15380" width="5.7109375" style="52" customWidth="1"/>
    <col min="15381" max="15381" width="4" style="52" customWidth="1"/>
    <col min="15382" max="15383" width="6" style="52" customWidth="1"/>
    <col min="15384" max="15392" width="5.42578125" style="52" customWidth="1"/>
    <col min="15393" max="15393" width="7.7109375" style="52" customWidth="1"/>
    <col min="15394" max="15394" width="28.5703125" style="52" customWidth="1"/>
    <col min="15395" max="15395" width="11.42578125" style="52"/>
    <col min="15396" max="15396" width="15.7109375" style="52" customWidth="1"/>
    <col min="15397" max="15624" width="11.42578125" style="52"/>
    <col min="15625" max="15625" width="36.85546875" style="52" customWidth="1"/>
    <col min="15626" max="15626" width="9.140625" style="52" bestFit="1" customWidth="1"/>
    <col min="15627" max="15627" width="13.140625" style="52" bestFit="1" customWidth="1"/>
    <col min="15628" max="15628" width="15.28515625" style="52" customWidth="1"/>
    <col min="15629" max="15629" width="11" style="52" customWidth="1"/>
    <col min="15630" max="15630" width="8.7109375" style="52" bestFit="1" customWidth="1"/>
    <col min="15631" max="15631" width="7.28515625" style="52" customWidth="1"/>
    <col min="15632" max="15632" width="3.85546875" style="52" bestFit="1" customWidth="1"/>
    <col min="15633" max="15633" width="4.42578125" style="52" bestFit="1" customWidth="1"/>
    <col min="15634" max="15634" width="4.28515625" style="52" customWidth="1"/>
    <col min="15635" max="15635" width="6" style="52" customWidth="1"/>
    <col min="15636" max="15636" width="5.7109375" style="52" customWidth="1"/>
    <col min="15637" max="15637" width="4" style="52" customWidth="1"/>
    <col min="15638" max="15639" width="6" style="52" customWidth="1"/>
    <col min="15640" max="15648" width="5.42578125" style="52" customWidth="1"/>
    <col min="15649" max="15649" width="7.7109375" style="52" customWidth="1"/>
    <col min="15650" max="15650" width="28.5703125" style="52" customWidth="1"/>
    <col min="15651" max="15651" width="11.42578125" style="52"/>
    <col min="15652" max="15652" width="15.7109375" style="52" customWidth="1"/>
    <col min="15653" max="15880" width="11.42578125" style="52"/>
    <col min="15881" max="15881" width="36.85546875" style="52" customWidth="1"/>
    <col min="15882" max="15882" width="9.140625" style="52" bestFit="1" customWidth="1"/>
    <col min="15883" max="15883" width="13.140625" style="52" bestFit="1" customWidth="1"/>
    <col min="15884" max="15884" width="15.28515625" style="52" customWidth="1"/>
    <col min="15885" max="15885" width="11" style="52" customWidth="1"/>
    <col min="15886" max="15886" width="8.7109375" style="52" bestFit="1" customWidth="1"/>
    <col min="15887" max="15887" width="7.28515625" style="52" customWidth="1"/>
    <col min="15888" max="15888" width="3.85546875" style="52" bestFit="1" customWidth="1"/>
    <col min="15889" max="15889" width="4.42578125" style="52" bestFit="1" customWidth="1"/>
    <col min="15890" max="15890" width="4.28515625" style="52" customWidth="1"/>
    <col min="15891" max="15891" width="6" style="52" customWidth="1"/>
    <col min="15892" max="15892" width="5.7109375" style="52" customWidth="1"/>
    <col min="15893" max="15893" width="4" style="52" customWidth="1"/>
    <col min="15894" max="15895" width="6" style="52" customWidth="1"/>
    <col min="15896" max="15904" width="5.42578125" style="52" customWidth="1"/>
    <col min="15905" max="15905" width="7.7109375" style="52" customWidth="1"/>
    <col min="15906" max="15906" width="28.5703125" style="52" customWidth="1"/>
    <col min="15907" max="15907" width="11.42578125" style="52"/>
    <col min="15908" max="15908" width="15.7109375" style="52" customWidth="1"/>
    <col min="15909" max="16136" width="11.42578125" style="52"/>
    <col min="16137" max="16137" width="36.85546875" style="52" customWidth="1"/>
    <col min="16138" max="16138" width="9.140625" style="52" bestFit="1" customWidth="1"/>
    <col min="16139" max="16139" width="13.140625" style="52" bestFit="1" customWidth="1"/>
    <col min="16140" max="16140" width="15.28515625" style="52" customWidth="1"/>
    <col min="16141" max="16141" width="11" style="52" customWidth="1"/>
    <col min="16142" max="16142" width="8.7109375" style="52" bestFit="1" customWidth="1"/>
    <col min="16143" max="16143" width="7.28515625" style="52" customWidth="1"/>
    <col min="16144" max="16144" width="3.85546875" style="52" bestFit="1" customWidth="1"/>
    <col min="16145" max="16145" width="4.42578125" style="52" bestFit="1" customWidth="1"/>
    <col min="16146" max="16146" width="4.28515625" style="52" customWidth="1"/>
    <col min="16147" max="16147" width="6" style="52" customWidth="1"/>
    <col min="16148" max="16148" width="5.7109375" style="52" customWidth="1"/>
    <col min="16149" max="16149" width="4" style="52" customWidth="1"/>
    <col min="16150" max="16151" width="6" style="52" customWidth="1"/>
    <col min="16152" max="16160" width="5.42578125" style="52" customWidth="1"/>
    <col min="16161" max="16161" width="7.7109375" style="52" customWidth="1"/>
    <col min="16162" max="16162" width="28.5703125" style="52" customWidth="1"/>
    <col min="16163" max="16163" width="11.42578125" style="52"/>
    <col min="16164" max="16164" width="15.7109375" style="52" customWidth="1"/>
    <col min="16165" max="16384" width="11.42578125" style="52"/>
  </cols>
  <sheetData>
    <row r="2" spans="1:49" x14ac:dyDescent="0.2">
      <c r="X2" s="52"/>
      <c r="Y2" s="52"/>
      <c r="Z2" s="52"/>
      <c r="AA2" s="52"/>
      <c r="AB2" s="52"/>
      <c r="AC2" s="52"/>
      <c r="AD2" s="52"/>
    </row>
    <row r="3" spans="1:49" ht="14.25" customHeight="1" x14ac:dyDescent="0.2">
      <c r="B3" s="54" t="s">
        <v>218</v>
      </c>
      <c r="C3" s="54"/>
      <c r="E3" s="54"/>
      <c r="F3" s="54"/>
      <c r="G3" s="54"/>
      <c r="H3" s="54"/>
      <c r="I3" s="54"/>
      <c r="J3" s="54"/>
      <c r="K3" s="54"/>
      <c r="Q3" s="54"/>
      <c r="X3" s="52"/>
      <c r="Y3" s="52"/>
      <c r="Z3" s="52"/>
      <c r="AA3" s="52"/>
      <c r="AB3" s="52"/>
      <c r="AC3" s="52"/>
      <c r="AD3" s="52"/>
    </row>
    <row r="5" spans="1:49" x14ac:dyDescent="0.2">
      <c r="W5" s="55"/>
    </row>
    <row r="6" spans="1:49" ht="77.25" customHeight="1" x14ac:dyDescent="0.2">
      <c r="B6" s="484" t="s">
        <v>231</v>
      </c>
      <c r="C6" s="362"/>
      <c r="D6" s="484" t="s">
        <v>248</v>
      </c>
      <c r="E6" s="486" t="s">
        <v>227</v>
      </c>
      <c r="F6" s="488" t="s">
        <v>228</v>
      </c>
      <c r="G6" s="490" t="s">
        <v>249</v>
      </c>
      <c r="H6" s="483" t="s">
        <v>264</v>
      </c>
      <c r="I6" s="483"/>
      <c r="J6" s="483"/>
      <c r="K6" s="480" t="s">
        <v>260</v>
      </c>
      <c r="L6" s="480"/>
      <c r="M6" s="480"/>
      <c r="N6" s="481" t="s">
        <v>261</v>
      </c>
      <c r="O6" s="481"/>
      <c r="P6" s="481"/>
      <c r="Q6" s="480" t="s">
        <v>262</v>
      </c>
      <c r="R6" s="480"/>
      <c r="S6" s="480"/>
      <c r="T6" s="481" t="s">
        <v>263</v>
      </c>
      <c r="U6" s="481"/>
      <c r="V6" s="481"/>
      <c r="W6" s="358"/>
      <c r="X6" s="478" t="s">
        <v>222</v>
      </c>
      <c r="Y6" s="478"/>
      <c r="Z6" s="478"/>
      <c r="AA6" s="482" t="s">
        <v>223</v>
      </c>
      <c r="AB6" s="482"/>
      <c r="AC6" s="482"/>
      <c r="AD6" s="478" t="s">
        <v>224</v>
      </c>
      <c r="AE6" s="478"/>
      <c r="AF6" s="478"/>
      <c r="AH6" s="56" t="s">
        <v>225</v>
      </c>
      <c r="AI6" s="56" t="s">
        <v>226</v>
      </c>
      <c r="AJ6" s="57" t="s">
        <v>227</v>
      </c>
      <c r="AK6" s="56" t="s">
        <v>228</v>
      </c>
      <c r="AL6" s="58" t="s">
        <v>229</v>
      </c>
      <c r="AM6" s="56" t="s">
        <v>230</v>
      </c>
    </row>
    <row r="7" spans="1:49" ht="31.5" customHeight="1" x14ac:dyDescent="0.2">
      <c r="A7" s="53"/>
      <c r="B7" s="485"/>
      <c r="C7" s="363"/>
      <c r="D7" s="485"/>
      <c r="E7" s="487"/>
      <c r="F7" s="489"/>
      <c r="G7" s="491"/>
      <c r="H7" s="359" t="s">
        <v>232</v>
      </c>
      <c r="I7" s="359" t="s">
        <v>233</v>
      </c>
      <c r="J7" s="359" t="s">
        <v>234</v>
      </c>
      <c r="K7" s="360" t="s">
        <v>232</v>
      </c>
      <c r="L7" s="360" t="s">
        <v>233</v>
      </c>
      <c r="M7" s="360" t="s">
        <v>234</v>
      </c>
      <c r="N7" s="361" t="s">
        <v>232</v>
      </c>
      <c r="O7" s="361" t="s">
        <v>233</v>
      </c>
      <c r="P7" s="361" t="s">
        <v>234</v>
      </c>
      <c r="Q7" s="360" t="s">
        <v>232</v>
      </c>
      <c r="R7" s="360" t="s">
        <v>233</v>
      </c>
      <c r="S7" s="360" t="s">
        <v>234</v>
      </c>
      <c r="T7" s="361" t="s">
        <v>232</v>
      </c>
      <c r="U7" s="361" t="s">
        <v>233</v>
      </c>
      <c r="V7" s="361" t="s">
        <v>234</v>
      </c>
      <c r="W7" s="360"/>
      <c r="X7" s="360" t="s">
        <v>232</v>
      </c>
      <c r="Y7" s="360" t="s">
        <v>233</v>
      </c>
      <c r="Z7" s="360" t="s">
        <v>234</v>
      </c>
      <c r="AA7" s="361" t="s">
        <v>232</v>
      </c>
      <c r="AB7" s="361" t="s">
        <v>233</v>
      </c>
      <c r="AC7" s="361" t="s">
        <v>234</v>
      </c>
      <c r="AD7" s="360" t="s">
        <v>232</v>
      </c>
      <c r="AE7" s="360" t="s">
        <v>233</v>
      </c>
      <c r="AF7" s="360" t="s">
        <v>234</v>
      </c>
      <c r="AH7" s="477" t="s">
        <v>250</v>
      </c>
      <c r="AI7" s="59" t="s">
        <v>127</v>
      </c>
      <c r="AJ7" s="60">
        <v>3</v>
      </c>
      <c r="AK7" s="59">
        <v>1</v>
      </c>
      <c r="AL7" s="59">
        <v>1</v>
      </c>
      <c r="AM7" s="59"/>
      <c r="AS7" s="74" t="s">
        <v>231</v>
      </c>
      <c r="AT7" s="74" t="s">
        <v>251</v>
      </c>
      <c r="AU7" s="75" t="s">
        <v>227</v>
      </c>
      <c r="AV7" s="76" t="s">
        <v>228</v>
      </c>
      <c r="AW7" s="77" t="s">
        <v>249</v>
      </c>
    </row>
    <row r="8" spans="1:49" ht="45" customHeight="1" x14ac:dyDescent="0.2">
      <c r="A8" s="53"/>
      <c r="B8" s="81" t="s">
        <v>124</v>
      </c>
      <c r="C8" s="364">
        <v>5</v>
      </c>
      <c r="D8" s="50">
        <v>4</v>
      </c>
      <c r="E8" s="365">
        <v>4</v>
      </c>
      <c r="F8" s="365"/>
      <c r="G8" s="365"/>
      <c r="H8" s="84"/>
      <c r="I8" s="85"/>
      <c r="J8" s="85"/>
      <c r="K8" s="86"/>
      <c r="L8" s="86"/>
      <c r="M8" s="86"/>
      <c r="N8" s="90">
        <v>4</v>
      </c>
      <c r="O8" s="87"/>
      <c r="P8" s="87"/>
      <c r="Q8" s="86"/>
      <c r="R8" s="86"/>
      <c r="S8" s="86"/>
      <c r="T8" s="87"/>
      <c r="U8" s="87"/>
      <c r="V8" s="87"/>
      <c r="W8" s="88"/>
      <c r="X8" s="89">
        <v>4</v>
      </c>
      <c r="Y8" s="83"/>
      <c r="Z8" s="83"/>
      <c r="AA8" s="90"/>
      <c r="AB8" s="90"/>
      <c r="AC8" s="90"/>
      <c r="AD8" s="83"/>
      <c r="AE8" s="83"/>
      <c r="AF8" s="83"/>
      <c r="AH8" s="477"/>
      <c r="AI8" s="59" t="s">
        <v>99</v>
      </c>
      <c r="AJ8" s="60">
        <v>9</v>
      </c>
      <c r="AK8" s="59"/>
      <c r="AL8" s="59"/>
      <c r="AM8" s="59"/>
      <c r="AS8" s="81" t="s">
        <v>124</v>
      </c>
      <c r="AT8" s="82">
        <v>2</v>
      </c>
      <c r="AU8" s="83">
        <v>2</v>
      </c>
      <c r="AV8" s="83"/>
      <c r="AW8" s="83"/>
    </row>
    <row r="9" spans="1:49" ht="45" customHeight="1" x14ac:dyDescent="0.2">
      <c r="A9" s="53"/>
      <c r="B9" s="91" t="s">
        <v>207</v>
      </c>
      <c r="C9" s="366">
        <v>6</v>
      </c>
      <c r="D9" s="50">
        <v>4</v>
      </c>
      <c r="E9" s="367">
        <v>2</v>
      </c>
      <c r="F9" s="367">
        <v>2</v>
      </c>
      <c r="G9" s="367"/>
      <c r="H9" s="94"/>
      <c r="I9" s="94"/>
      <c r="J9" s="94"/>
      <c r="K9" s="95"/>
      <c r="L9" s="93"/>
      <c r="M9" s="93"/>
      <c r="N9" s="96"/>
      <c r="O9" s="96"/>
      <c r="P9" s="96"/>
      <c r="Q9" s="95"/>
      <c r="R9" s="93"/>
      <c r="S9" s="93"/>
      <c r="T9" s="96">
        <v>2</v>
      </c>
      <c r="U9" s="96">
        <v>2</v>
      </c>
      <c r="V9" s="96"/>
      <c r="W9" s="97"/>
      <c r="X9" s="93">
        <v>1</v>
      </c>
      <c r="Y9" s="93">
        <v>2</v>
      </c>
      <c r="Z9" s="93"/>
      <c r="AA9" s="96">
        <v>1</v>
      </c>
      <c r="AB9" s="96"/>
      <c r="AC9" s="96"/>
      <c r="AD9" s="93"/>
      <c r="AE9" s="93"/>
      <c r="AF9" s="93"/>
      <c r="AH9" s="477"/>
      <c r="AI9" s="59" t="s">
        <v>118</v>
      </c>
      <c r="AJ9" s="60"/>
      <c r="AK9" s="59"/>
      <c r="AL9" s="59"/>
      <c r="AM9" s="59"/>
      <c r="AS9" s="91" t="s">
        <v>207</v>
      </c>
      <c r="AT9" s="92">
        <v>3</v>
      </c>
      <c r="AU9" s="93">
        <v>1</v>
      </c>
      <c r="AV9" s="93"/>
      <c r="AW9" s="93">
        <v>2</v>
      </c>
    </row>
    <row r="10" spans="1:49" ht="45" customHeight="1" x14ac:dyDescent="0.2">
      <c r="A10" s="53">
        <v>2</v>
      </c>
      <c r="B10" s="91" t="s">
        <v>209</v>
      </c>
      <c r="C10" s="366">
        <v>11</v>
      </c>
      <c r="D10" s="50">
        <v>9</v>
      </c>
      <c r="E10" s="367">
        <v>7</v>
      </c>
      <c r="F10" s="367"/>
      <c r="G10" s="367">
        <v>2</v>
      </c>
      <c r="H10" s="94"/>
      <c r="I10" s="94"/>
      <c r="J10" s="94"/>
      <c r="K10" s="93">
        <v>7</v>
      </c>
      <c r="L10" s="93"/>
      <c r="M10" s="93">
        <v>2</v>
      </c>
      <c r="N10" s="96"/>
      <c r="O10" s="96"/>
      <c r="P10" s="96"/>
      <c r="Q10" s="93"/>
      <c r="R10" s="93"/>
      <c r="S10" s="93"/>
      <c r="T10" s="96"/>
      <c r="U10" s="96"/>
      <c r="V10" s="96"/>
      <c r="W10" s="97"/>
      <c r="X10" s="93">
        <v>7</v>
      </c>
      <c r="Y10" s="93"/>
      <c r="Z10" s="93">
        <v>2</v>
      </c>
      <c r="AA10" s="96"/>
      <c r="AB10" s="96"/>
      <c r="AC10" s="96"/>
      <c r="AD10" s="93"/>
      <c r="AE10" s="93"/>
      <c r="AF10" s="93"/>
      <c r="AH10" s="477"/>
      <c r="AI10" s="59" t="s">
        <v>119</v>
      </c>
      <c r="AJ10" s="60"/>
      <c r="AK10" s="59"/>
      <c r="AL10" s="59"/>
      <c r="AM10" s="59"/>
      <c r="AS10" s="91" t="s">
        <v>208</v>
      </c>
      <c r="AT10" s="92">
        <v>1</v>
      </c>
      <c r="AU10" s="93">
        <v>1</v>
      </c>
      <c r="AV10" s="93"/>
      <c r="AW10" s="93"/>
    </row>
    <row r="11" spans="1:49" ht="45" customHeight="1" x14ac:dyDescent="0.2">
      <c r="A11" s="53">
        <v>2</v>
      </c>
      <c r="B11" s="91" t="s">
        <v>210</v>
      </c>
      <c r="C11" s="368">
        <v>4</v>
      </c>
      <c r="D11" s="369">
        <v>0</v>
      </c>
      <c r="E11" s="367"/>
      <c r="F11" s="367"/>
      <c r="G11" s="367"/>
      <c r="H11" s="94"/>
      <c r="I11" s="94"/>
      <c r="J11" s="94"/>
      <c r="K11" s="93"/>
      <c r="L11" s="93"/>
      <c r="M11" s="93"/>
      <c r="N11" s="96"/>
      <c r="O11" s="96"/>
      <c r="P11" s="96"/>
      <c r="Q11" s="93"/>
      <c r="R11" s="93"/>
      <c r="S11" s="93"/>
      <c r="T11" s="96"/>
      <c r="U11" s="96"/>
      <c r="V11" s="96"/>
      <c r="W11" s="97"/>
      <c r="X11" s="93"/>
      <c r="Y11" s="93"/>
      <c r="Z11" s="93"/>
      <c r="AA11" s="96"/>
      <c r="AB11" s="96"/>
      <c r="AC11" s="96"/>
      <c r="AD11" s="93"/>
      <c r="AE11" s="93"/>
      <c r="AF11" s="93"/>
      <c r="AH11" s="477"/>
      <c r="AI11" s="59" t="s">
        <v>143</v>
      </c>
      <c r="AJ11" s="60">
        <v>1</v>
      </c>
      <c r="AK11" s="59"/>
      <c r="AL11" s="59"/>
      <c r="AM11" s="59"/>
      <c r="AS11" s="91" t="s">
        <v>209</v>
      </c>
      <c r="AT11" s="92">
        <v>2</v>
      </c>
      <c r="AU11" s="93">
        <v>2</v>
      </c>
      <c r="AV11" s="93"/>
      <c r="AW11" s="93"/>
    </row>
    <row r="12" spans="1:49" ht="45" customHeight="1" x14ac:dyDescent="0.2">
      <c r="A12" s="53">
        <v>1</v>
      </c>
      <c r="B12" s="91" t="s">
        <v>211</v>
      </c>
      <c r="C12" s="366">
        <v>8</v>
      </c>
      <c r="D12" s="50">
        <v>6</v>
      </c>
      <c r="E12" s="367">
        <v>4</v>
      </c>
      <c r="F12" s="367">
        <v>1</v>
      </c>
      <c r="G12" s="367">
        <v>1</v>
      </c>
      <c r="H12" s="94">
        <v>4</v>
      </c>
      <c r="I12" s="94">
        <v>1</v>
      </c>
      <c r="J12" s="94">
        <v>1</v>
      </c>
      <c r="K12" s="93"/>
      <c r="L12" s="93"/>
      <c r="M12" s="93"/>
      <c r="N12" s="96"/>
      <c r="O12" s="96"/>
      <c r="P12" s="96"/>
      <c r="Q12" s="93"/>
      <c r="R12" s="93"/>
      <c r="S12" s="93"/>
      <c r="T12" s="96"/>
      <c r="U12" s="96"/>
      <c r="V12" s="96"/>
      <c r="W12" s="97"/>
      <c r="X12" s="93">
        <v>2</v>
      </c>
      <c r="Y12" s="93">
        <v>1</v>
      </c>
      <c r="Z12" s="93">
        <v>1</v>
      </c>
      <c r="AA12" s="96">
        <v>2</v>
      </c>
      <c r="AB12" s="96"/>
      <c r="AC12" s="96"/>
      <c r="AD12" s="93"/>
      <c r="AE12" s="93"/>
      <c r="AF12" s="93"/>
      <c r="AH12" s="70" t="s">
        <v>238</v>
      </c>
      <c r="AI12" s="71"/>
      <c r="AJ12" s="71">
        <f>SUM(AJ7:AJ11)</f>
        <v>13</v>
      </c>
      <c r="AK12" s="71">
        <f>SUM(AK4:AK11)</f>
        <v>1</v>
      </c>
      <c r="AL12" s="71">
        <f>SUM(AL4:AL11)</f>
        <v>1</v>
      </c>
      <c r="AM12" s="71">
        <f>SUM(AJ12:AL12)</f>
        <v>15</v>
      </c>
      <c r="AS12" s="91" t="s">
        <v>210</v>
      </c>
      <c r="AT12" s="92">
        <v>2</v>
      </c>
      <c r="AU12" s="93">
        <v>2</v>
      </c>
      <c r="AV12" s="93"/>
      <c r="AW12" s="93"/>
    </row>
    <row r="13" spans="1:49" ht="45" customHeight="1" x14ac:dyDescent="0.2">
      <c r="A13" s="53"/>
      <c r="B13" s="91" t="s">
        <v>236</v>
      </c>
      <c r="C13" s="366">
        <v>9</v>
      </c>
      <c r="D13" s="50">
        <v>9</v>
      </c>
      <c r="E13" s="367">
        <v>9</v>
      </c>
      <c r="F13" s="367"/>
      <c r="G13" s="367"/>
      <c r="H13" s="94">
        <v>9</v>
      </c>
      <c r="I13" s="94"/>
      <c r="J13" s="94"/>
      <c r="K13" s="93"/>
      <c r="L13" s="93"/>
      <c r="M13" s="93"/>
      <c r="N13" s="96"/>
      <c r="O13" s="96"/>
      <c r="P13" s="96"/>
      <c r="Q13" s="93"/>
      <c r="R13" s="93"/>
      <c r="S13" s="93"/>
      <c r="T13" s="96"/>
      <c r="U13" s="96"/>
      <c r="V13" s="96"/>
      <c r="W13" s="97"/>
      <c r="X13" s="93"/>
      <c r="Y13" s="93"/>
      <c r="Z13" s="93"/>
      <c r="AA13" s="96">
        <v>6</v>
      </c>
      <c r="AB13" s="96"/>
      <c r="AC13" s="96"/>
      <c r="AD13" s="93">
        <v>3</v>
      </c>
      <c r="AE13" s="93"/>
      <c r="AF13" s="93"/>
      <c r="AH13" s="477" t="s">
        <v>252</v>
      </c>
      <c r="AI13" s="59" t="s">
        <v>73</v>
      </c>
      <c r="AJ13" s="60">
        <v>3</v>
      </c>
      <c r="AK13" s="59"/>
      <c r="AL13" s="59">
        <v>1</v>
      </c>
      <c r="AM13" s="59"/>
      <c r="AS13" s="91" t="s">
        <v>211</v>
      </c>
      <c r="AT13" s="92">
        <v>9</v>
      </c>
      <c r="AU13" s="93">
        <v>4</v>
      </c>
      <c r="AV13" s="93">
        <v>2</v>
      </c>
      <c r="AW13" s="93">
        <v>3</v>
      </c>
    </row>
    <row r="14" spans="1:49" ht="45" customHeight="1" x14ac:dyDescent="0.2">
      <c r="A14" s="53"/>
      <c r="B14" s="91" t="s">
        <v>212</v>
      </c>
      <c r="C14" s="366">
        <v>2</v>
      </c>
      <c r="D14" s="50">
        <v>2</v>
      </c>
      <c r="E14" s="367">
        <v>2</v>
      </c>
      <c r="F14" s="367"/>
      <c r="G14" s="367"/>
      <c r="H14" s="94"/>
      <c r="I14" s="94"/>
      <c r="J14" s="94"/>
      <c r="K14" s="93"/>
      <c r="L14" s="93"/>
      <c r="M14" s="93"/>
      <c r="N14" s="96">
        <v>2</v>
      </c>
      <c r="O14" s="96"/>
      <c r="P14" s="96"/>
      <c r="Q14" s="93"/>
      <c r="R14" s="93"/>
      <c r="S14" s="93"/>
      <c r="T14" s="96"/>
      <c r="U14" s="96"/>
      <c r="V14" s="96"/>
      <c r="W14" s="97"/>
      <c r="X14" s="93">
        <v>2</v>
      </c>
      <c r="Y14" s="93"/>
      <c r="Z14" s="93"/>
      <c r="AA14" s="96"/>
      <c r="AB14" s="96"/>
      <c r="AC14" s="96"/>
      <c r="AD14" s="93"/>
      <c r="AE14" s="93"/>
      <c r="AF14" s="93"/>
      <c r="AH14" s="477"/>
      <c r="AI14" s="59" t="s">
        <v>75</v>
      </c>
      <c r="AJ14" s="60">
        <v>1</v>
      </c>
      <c r="AK14" s="59"/>
      <c r="AL14" s="59"/>
      <c r="AM14" s="59"/>
      <c r="AS14" s="91" t="s">
        <v>236</v>
      </c>
      <c r="AT14" s="92">
        <v>12</v>
      </c>
      <c r="AU14" s="93">
        <v>11</v>
      </c>
      <c r="AV14" s="93"/>
      <c r="AW14" s="93">
        <v>1</v>
      </c>
    </row>
    <row r="15" spans="1:49" ht="45" customHeight="1" x14ac:dyDescent="0.2">
      <c r="A15" s="53"/>
      <c r="B15" s="91" t="s">
        <v>213</v>
      </c>
      <c r="C15" s="366">
        <v>9</v>
      </c>
      <c r="D15" s="50">
        <v>8</v>
      </c>
      <c r="E15" s="367">
        <v>6</v>
      </c>
      <c r="F15" s="367"/>
      <c r="G15" s="367">
        <v>2</v>
      </c>
      <c r="H15" s="94"/>
      <c r="I15" s="94"/>
      <c r="J15" s="94"/>
      <c r="K15" s="93"/>
      <c r="L15" s="93"/>
      <c r="M15" s="93"/>
      <c r="N15" s="96"/>
      <c r="O15" s="96"/>
      <c r="P15" s="96"/>
      <c r="Q15" s="93">
        <v>6</v>
      </c>
      <c r="R15" s="93"/>
      <c r="S15" s="93">
        <v>2</v>
      </c>
      <c r="T15" s="96"/>
      <c r="U15" s="96"/>
      <c r="V15" s="96"/>
      <c r="W15" s="97"/>
      <c r="X15" s="93">
        <v>5</v>
      </c>
      <c r="Y15" s="93"/>
      <c r="Z15" s="93">
        <v>2</v>
      </c>
      <c r="AA15" s="96"/>
      <c r="AB15" s="96"/>
      <c r="AC15" s="96"/>
      <c r="AD15" s="93">
        <v>1</v>
      </c>
      <c r="AE15" s="93"/>
      <c r="AF15" s="93"/>
      <c r="AH15" s="477"/>
      <c r="AI15" s="59" t="s">
        <v>69</v>
      </c>
      <c r="AJ15" s="60">
        <v>3</v>
      </c>
      <c r="AK15" s="59"/>
      <c r="AL15" s="59"/>
      <c r="AM15" s="59"/>
      <c r="AS15" s="91" t="s">
        <v>212</v>
      </c>
      <c r="AT15" s="92">
        <v>2</v>
      </c>
      <c r="AU15" s="93">
        <v>2</v>
      </c>
      <c r="AV15" s="93"/>
      <c r="AW15" s="93"/>
    </row>
    <row r="16" spans="1:49" ht="45" customHeight="1" x14ac:dyDescent="0.2">
      <c r="A16" s="53">
        <v>2</v>
      </c>
      <c r="B16" s="98" t="s">
        <v>253</v>
      </c>
      <c r="C16" s="368">
        <v>11</v>
      </c>
      <c r="D16" s="50">
        <v>9</v>
      </c>
      <c r="E16" s="367">
        <v>8</v>
      </c>
      <c r="F16" s="367"/>
      <c r="G16" s="367">
        <v>1</v>
      </c>
      <c r="H16" s="94"/>
      <c r="I16" s="94"/>
      <c r="J16" s="94"/>
      <c r="K16" s="93"/>
      <c r="L16" s="93"/>
      <c r="M16" s="93"/>
      <c r="N16" s="96"/>
      <c r="O16" s="96"/>
      <c r="P16" s="96"/>
      <c r="Q16" s="93">
        <v>8</v>
      </c>
      <c r="R16" s="93"/>
      <c r="S16" s="93">
        <v>1</v>
      </c>
      <c r="T16" s="96"/>
      <c r="U16" s="96"/>
      <c r="V16" s="96"/>
      <c r="W16" s="97"/>
      <c r="X16" s="93">
        <v>5</v>
      </c>
      <c r="Y16" s="93"/>
      <c r="Z16" s="93">
        <v>1</v>
      </c>
      <c r="AA16" s="96">
        <v>1</v>
      </c>
      <c r="AB16" s="96"/>
      <c r="AC16" s="96"/>
      <c r="AD16" s="93">
        <v>2</v>
      </c>
      <c r="AE16" s="93"/>
      <c r="AF16" s="93"/>
      <c r="AH16" s="477"/>
      <c r="AI16" s="59" t="s">
        <v>79</v>
      </c>
      <c r="AJ16" s="60"/>
      <c r="AK16" s="59"/>
      <c r="AL16" s="59">
        <v>1</v>
      </c>
      <c r="AM16" s="59"/>
      <c r="AS16" s="91" t="s">
        <v>213</v>
      </c>
      <c r="AT16" s="92">
        <v>5</v>
      </c>
      <c r="AU16" s="93">
        <v>4</v>
      </c>
      <c r="AV16" s="93"/>
      <c r="AW16" s="93">
        <v>1</v>
      </c>
    </row>
    <row r="17" spans="1:49" s="62" customFormat="1" ht="45" customHeight="1" x14ac:dyDescent="0.2">
      <c r="A17" s="61"/>
      <c r="B17" s="91" t="s">
        <v>198</v>
      </c>
      <c r="C17" s="366">
        <v>4</v>
      </c>
      <c r="D17" s="50">
        <v>3</v>
      </c>
      <c r="E17" s="367">
        <v>2</v>
      </c>
      <c r="F17" s="367"/>
      <c r="G17" s="367">
        <v>1</v>
      </c>
      <c r="H17" s="94"/>
      <c r="I17" s="94"/>
      <c r="J17" s="94"/>
      <c r="K17" s="93"/>
      <c r="L17" s="93"/>
      <c r="M17" s="93"/>
      <c r="N17" s="96">
        <v>2</v>
      </c>
      <c r="O17" s="96"/>
      <c r="P17" s="96">
        <v>1</v>
      </c>
      <c r="Q17" s="93"/>
      <c r="R17" s="93"/>
      <c r="S17" s="93"/>
      <c r="T17" s="96"/>
      <c r="U17" s="96"/>
      <c r="V17" s="96"/>
      <c r="W17" s="97"/>
      <c r="X17" s="93">
        <v>1</v>
      </c>
      <c r="Y17" s="93"/>
      <c r="Z17" s="93">
        <v>1</v>
      </c>
      <c r="AA17" s="96"/>
      <c r="AB17" s="96"/>
      <c r="AC17" s="96"/>
      <c r="AD17" s="93">
        <v>1</v>
      </c>
      <c r="AE17" s="93"/>
      <c r="AF17" s="93"/>
      <c r="AH17" s="70" t="s">
        <v>238</v>
      </c>
      <c r="AI17" s="71"/>
      <c r="AJ17" s="71">
        <f>SUM(AJ13:AJ16)</f>
        <v>7</v>
      </c>
      <c r="AK17" s="71">
        <f t="shared" ref="AK17:AL17" si="0">SUM(AK13:AK16)</f>
        <v>0</v>
      </c>
      <c r="AL17" s="71">
        <f t="shared" si="0"/>
        <v>2</v>
      </c>
      <c r="AM17" s="71">
        <f>SUM(AJ17:AL17)</f>
        <v>9</v>
      </c>
      <c r="AS17" s="98" t="s">
        <v>214</v>
      </c>
      <c r="AT17" s="92">
        <v>3</v>
      </c>
      <c r="AU17" s="93">
        <v>2</v>
      </c>
      <c r="AV17" s="93">
        <v>1</v>
      </c>
      <c r="AW17" s="93"/>
    </row>
    <row r="18" spans="1:49" s="62" customFormat="1" ht="45" customHeight="1" x14ac:dyDescent="0.2">
      <c r="A18" s="61"/>
      <c r="B18" s="91" t="s">
        <v>153</v>
      </c>
      <c r="C18" s="366">
        <v>5</v>
      </c>
      <c r="D18" s="50">
        <v>5</v>
      </c>
      <c r="E18" s="367">
        <v>5</v>
      </c>
      <c r="F18" s="367"/>
      <c r="G18" s="367"/>
      <c r="H18" s="94"/>
      <c r="I18" s="94"/>
      <c r="J18" s="94"/>
      <c r="K18" s="93"/>
      <c r="L18" s="93"/>
      <c r="M18" s="93"/>
      <c r="N18" s="96">
        <v>5</v>
      </c>
      <c r="O18" s="96"/>
      <c r="P18" s="96"/>
      <c r="Q18" s="93"/>
      <c r="R18" s="93"/>
      <c r="S18" s="93"/>
      <c r="T18" s="96"/>
      <c r="U18" s="96"/>
      <c r="V18" s="96"/>
      <c r="W18" s="97"/>
      <c r="X18" s="93">
        <v>5</v>
      </c>
      <c r="Y18" s="93"/>
      <c r="Z18" s="93"/>
      <c r="AA18" s="96"/>
      <c r="AB18" s="96"/>
      <c r="AC18" s="96"/>
      <c r="AD18" s="93"/>
      <c r="AE18" s="93"/>
      <c r="AF18" s="93"/>
      <c r="AH18" s="477" t="s">
        <v>254</v>
      </c>
      <c r="AI18" s="59" t="s">
        <v>58</v>
      </c>
      <c r="AJ18" s="60">
        <v>11</v>
      </c>
      <c r="AK18" s="59"/>
      <c r="AL18" s="59"/>
      <c r="AM18" s="59"/>
      <c r="AS18" s="98" t="s">
        <v>215</v>
      </c>
      <c r="AT18" s="92">
        <v>2</v>
      </c>
      <c r="AU18" s="93">
        <v>2</v>
      </c>
      <c r="AV18" s="93"/>
      <c r="AW18" s="93"/>
    </row>
    <row r="19" spans="1:49" s="62" customFormat="1" ht="45" customHeight="1" x14ac:dyDescent="0.2">
      <c r="A19" s="61"/>
      <c r="B19" s="370" t="s">
        <v>217</v>
      </c>
      <c r="C19" s="371">
        <f>SUM(C8:C18)</f>
        <v>74</v>
      </c>
      <c r="D19" s="371">
        <f>SUM(D8:D18)</f>
        <v>59</v>
      </c>
      <c r="E19" s="372">
        <f t="shared" ref="E19:V19" si="1">SUM(E8:E18)</f>
        <v>49</v>
      </c>
      <c r="F19" s="372">
        <f t="shared" si="1"/>
        <v>3</v>
      </c>
      <c r="G19" s="372">
        <f t="shared" si="1"/>
        <v>7</v>
      </c>
      <c r="H19" s="371">
        <f t="shared" si="1"/>
        <v>13</v>
      </c>
      <c r="I19" s="371">
        <f t="shared" si="1"/>
        <v>1</v>
      </c>
      <c r="J19" s="371">
        <f t="shared" si="1"/>
        <v>1</v>
      </c>
      <c r="K19" s="371">
        <f t="shared" si="1"/>
        <v>7</v>
      </c>
      <c r="L19" s="100">
        <f t="shared" si="1"/>
        <v>0</v>
      </c>
      <c r="M19" s="100">
        <f t="shared" si="1"/>
        <v>2</v>
      </c>
      <c r="N19" s="100">
        <f t="shared" si="1"/>
        <v>13</v>
      </c>
      <c r="O19" s="100">
        <f t="shared" si="1"/>
        <v>0</v>
      </c>
      <c r="P19" s="100">
        <f t="shared" si="1"/>
        <v>1</v>
      </c>
      <c r="Q19" s="100">
        <f t="shared" si="1"/>
        <v>14</v>
      </c>
      <c r="R19" s="100">
        <f t="shared" si="1"/>
        <v>0</v>
      </c>
      <c r="S19" s="100">
        <f t="shared" si="1"/>
        <v>3</v>
      </c>
      <c r="T19" s="100">
        <f t="shared" si="1"/>
        <v>2</v>
      </c>
      <c r="U19" s="100">
        <f t="shared" si="1"/>
        <v>2</v>
      </c>
      <c r="V19" s="100">
        <f t="shared" si="1"/>
        <v>0</v>
      </c>
      <c r="W19" s="101"/>
      <c r="X19" s="102">
        <f>SUM(X8:X18)</f>
        <v>32</v>
      </c>
      <c r="Y19" s="102">
        <f t="shared" ref="Y19:AF19" si="2">SUM(Y8:Y18)</f>
        <v>3</v>
      </c>
      <c r="Z19" s="102">
        <f t="shared" si="2"/>
        <v>7</v>
      </c>
      <c r="AA19" s="102">
        <f t="shared" si="2"/>
        <v>10</v>
      </c>
      <c r="AB19" s="102">
        <f t="shared" si="2"/>
        <v>0</v>
      </c>
      <c r="AC19" s="102">
        <f t="shared" si="2"/>
        <v>0</v>
      </c>
      <c r="AD19" s="102">
        <f t="shared" si="2"/>
        <v>7</v>
      </c>
      <c r="AE19" s="102">
        <f t="shared" si="2"/>
        <v>0</v>
      </c>
      <c r="AF19" s="102">
        <f t="shared" si="2"/>
        <v>0</v>
      </c>
      <c r="AH19" s="477"/>
      <c r="AI19" s="59" t="s">
        <v>61</v>
      </c>
      <c r="AJ19" s="60">
        <v>2</v>
      </c>
      <c r="AK19" s="59"/>
      <c r="AL19" s="59">
        <v>1</v>
      </c>
      <c r="AM19" s="59"/>
      <c r="AS19" s="98" t="s">
        <v>216</v>
      </c>
      <c r="AT19" s="92">
        <v>6</v>
      </c>
      <c r="AU19" s="93">
        <v>5</v>
      </c>
      <c r="AV19" s="93"/>
      <c r="AW19" s="93">
        <v>1</v>
      </c>
    </row>
    <row r="20" spans="1:49" ht="45" customHeight="1" x14ac:dyDescent="0.2">
      <c r="A20" s="53">
        <v>1</v>
      </c>
      <c r="G20" s="373">
        <f>SUM(E19:G19)</f>
        <v>59</v>
      </c>
      <c r="H20" s="374"/>
      <c r="I20" s="374"/>
      <c r="J20" s="374"/>
      <c r="K20" s="374"/>
      <c r="L20" s="374"/>
      <c r="M20" s="374"/>
      <c r="N20" s="374"/>
      <c r="O20" s="374"/>
      <c r="P20" s="374"/>
      <c r="Q20" s="374"/>
      <c r="R20" s="374"/>
      <c r="S20" s="374"/>
      <c r="T20" s="374"/>
      <c r="U20" s="374"/>
      <c r="V20" s="373">
        <f>SUM(H19:V19)</f>
        <v>59</v>
      </c>
      <c r="W20" s="374"/>
      <c r="X20" s="374"/>
      <c r="Y20" s="374"/>
      <c r="Z20" s="374"/>
      <c r="AA20" s="374"/>
      <c r="AB20" s="374"/>
      <c r="AC20" s="374"/>
      <c r="AD20" s="374"/>
      <c r="AE20" s="374"/>
      <c r="AF20" s="373">
        <f>SUM(X19:AF19)</f>
        <v>59</v>
      </c>
      <c r="AH20" s="70" t="s">
        <v>238</v>
      </c>
      <c r="AI20" s="71"/>
      <c r="AJ20" s="71">
        <f>SUM(AJ18:AJ19)</f>
        <v>13</v>
      </c>
      <c r="AK20" s="71">
        <f t="shared" ref="AK20:AL20" si="3">SUM(AK18:AK19)</f>
        <v>0</v>
      </c>
      <c r="AL20" s="71">
        <f t="shared" si="3"/>
        <v>1</v>
      </c>
      <c r="AM20" s="71">
        <f>SUM(AJ20:AL20)</f>
        <v>14</v>
      </c>
      <c r="AS20" s="91" t="s">
        <v>198</v>
      </c>
      <c r="AT20" s="92">
        <v>2</v>
      </c>
      <c r="AU20" s="93">
        <v>1</v>
      </c>
      <c r="AV20" s="93">
        <v>1</v>
      </c>
      <c r="AW20" s="93"/>
    </row>
    <row r="21" spans="1:49" ht="45" customHeight="1" x14ac:dyDescent="0.2">
      <c r="A21" s="53"/>
      <c r="E21" s="103">
        <f>+E19/D19</f>
        <v>0.83050847457627119</v>
      </c>
      <c r="F21" s="103">
        <f>+F19/D19</f>
        <v>5.0847457627118647E-2</v>
      </c>
      <c r="G21" s="103">
        <f>+G19/D19</f>
        <v>0.11864406779661017</v>
      </c>
      <c r="J21" s="104" t="s">
        <v>219</v>
      </c>
      <c r="K21" s="105"/>
      <c r="L21" s="105"/>
      <c r="M21" s="104" t="s">
        <v>220</v>
      </c>
      <c r="N21" s="105"/>
      <c r="O21" s="105"/>
      <c r="P21" s="104" t="s">
        <v>221</v>
      </c>
      <c r="Q21" s="105"/>
      <c r="R21" s="105"/>
      <c r="S21" s="104" t="s">
        <v>246</v>
      </c>
      <c r="T21" s="105"/>
      <c r="U21" s="105"/>
      <c r="V21" s="104" t="s">
        <v>247</v>
      </c>
      <c r="X21" s="52"/>
      <c r="Y21" s="52"/>
      <c r="Z21" s="52"/>
      <c r="AA21" s="52"/>
      <c r="AB21" s="52"/>
      <c r="AC21" s="52"/>
      <c r="AD21" s="52"/>
      <c r="AE21" s="52"/>
      <c r="AF21" s="52"/>
      <c r="AH21" s="477" t="s">
        <v>255</v>
      </c>
      <c r="AI21" s="59" t="s">
        <v>100</v>
      </c>
      <c r="AJ21" s="60">
        <v>3</v>
      </c>
      <c r="AK21" s="59"/>
      <c r="AL21" s="59">
        <v>1</v>
      </c>
      <c r="AM21" s="59"/>
      <c r="AS21" s="91" t="s">
        <v>153</v>
      </c>
      <c r="AT21" s="92">
        <v>3</v>
      </c>
      <c r="AU21" s="93">
        <v>3</v>
      </c>
      <c r="AV21" s="93"/>
      <c r="AW21" s="93"/>
    </row>
    <row r="22" spans="1:49" ht="45" customHeight="1" x14ac:dyDescent="0.2">
      <c r="A22" s="53">
        <f>SUM(A8:A21)</f>
        <v>8</v>
      </c>
      <c r="F22" s="69">
        <f>+E21+F21</f>
        <v>0.88135593220338981</v>
      </c>
      <c r="G22" s="69">
        <f>SUM(E21:G21)</f>
        <v>1</v>
      </c>
      <c r="J22" s="106">
        <f>SUM(H19:J19)</f>
        <v>15</v>
      </c>
      <c r="K22" s="107"/>
      <c r="L22" s="108"/>
      <c r="M22" s="106">
        <f>SUM(K19:M19)</f>
        <v>9</v>
      </c>
      <c r="N22" s="107"/>
      <c r="O22" s="108"/>
      <c r="P22" s="106">
        <f>SUM(N19:P19)</f>
        <v>14</v>
      </c>
      <c r="Q22" s="107"/>
      <c r="R22" s="108"/>
      <c r="S22" s="106">
        <f>SUM(Q19:S19)</f>
        <v>17</v>
      </c>
      <c r="T22" s="109"/>
      <c r="U22" s="104"/>
      <c r="V22" s="110">
        <f>SUM(T19:V19)</f>
        <v>4</v>
      </c>
      <c r="AG22" s="111">
        <f>SUM(X19:AF19)</f>
        <v>59</v>
      </c>
      <c r="AH22" s="477"/>
      <c r="AI22" s="59" t="s">
        <v>107</v>
      </c>
      <c r="AJ22" s="60">
        <v>3</v>
      </c>
      <c r="AK22" s="59"/>
      <c r="AL22" s="59"/>
      <c r="AM22" s="59"/>
      <c r="AS22" s="99" t="s">
        <v>217</v>
      </c>
      <c r="AT22" s="100">
        <f t="shared" ref="AT22" si="4">SUM(AT8:AT21)</f>
        <v>54</v>
      </c>
      <c r="AU22" s="100">
        <f>SUM(AU8:AU21)</f>
        <v>42</v>
      </c>
      <c r="AV22" s="100">
        <f t="shared" ref="AV22:AW22" si="5">SUM(AV8:AV21)</f>
        <v>4</v>
      </c>
      <c r="AW22" s="100">
        <f t="shared" si="5"/>
        <v>8</v>
      </c>
    </row>
    <row r="23" spans="1:49" ht="30.75" customHeight="1" x14ac:dyDescent="0.25">
      <c r="A23" s="63">
        <f>SUM(A22/D19)</f>
        <v>0.13559322033898305</v>
      </c>
      <c r="B23" s="112"/>
      <c r="C23" s="112"/>
      <c r="D23" s="112"/>
      <c r="H23" s="113"/>
      <c r="I23" s="113"/>
      <c r="J23" s="114">
        <f>SUM(J22/$V$20)</f>
        <v>0.25423728813559321</v>
      </c>
      <c r="K23" s="115"/>
      <c r="L23" s="116"/>
      <c r="M23" s="114">
        <f t="shared" ref="M23:V23" si="6">SUM(M22/$V$20)</f>
        <v>0.15254237288135594</v>
      </c>
      <c r="N23" s="115"/>
      <c r="O23" s="116"/>
      <c r="P23" s="114">
        <f t="shared" si="6"/>
        <v>0.23728813559322035</v>
      </c>
      <c r="Q23" s="115"/>
      <c r="R23" s="116"/>
      <c r="S23" s="114">
        <f t="shared" si="6"/>
        <v>0.28813559322033899</v>
      </c>
      <c r="T23" s="115"/>
      <c r="U23" s="114"/>
      <c r="V23" s="117">
        <f t="shared" si="6"/>
        <v>6.7796610169491525E-2</v>
      </c>
      <c r="W23" s="118"/>
      <c r="X23" s="479">
        <f>SUM(X19:Z19)</f>
        <v>42</v>
      </c>
      <c r="Y23" s="479"/>
      <c r="Z23" s="479"/>
      <c r="AA23" s="479">
        <f>SUM(AA19:AC19)</f>
        <v>10</v>
      </c>
      <c r="AB23" s="479"/>
      <c r="AC23" s="479"/>
      <c r="AD23" s="479">
        <f>SUM(AD19:AF19)</f>
        <v>7</v>
      </c>
      <c r="AE23" s="479"/>
      <c r="AF23" s="479"/>
      <c r="AG23" s="119">
        <f>SUM(X23:AE23)</f>
        <v>59</v>
      </c>
      <c r="AH23" s="477"/>
      <c r="AI23" s="59" t="s">
        <v>115</v>
      </c>
      <c r="AJ23" s="60"/>
      <c r="AK23" s="59"/>
      <c r="AL23" s="59"/>
      <c r="AM23" s="59"/>
      <c r="AS23" s="112"/>
      <c r="AT23" s="112"/>
      <c r="AU23" s="103" t="e">
        <f>SUM(AU22/#REF!)</f>
        <v>#REF!</v>
      </c>
      <c r="AV23" s="103" t="e">
        <f>SUM(AV22/#REF!)</f>
        <v>#REF!</v>
      </c>
      <c r="AW23" s="103" t="e">
        <f>SUM(AW22/#REF!)</f>
        <v>#REF!</v>
      </c>
    </row>
    <row r="24" spans="1:49" ht="30.75" customHeight="1" x14ac:dyDescent="0.2">
      <c r="D24" s="64">
        <f>62/63</f>
        <v>0.98412698412698407</v>
      </c>
      <c r="E24" s="69">
        <f>SUM(E21:F21)</f>
        <v>0.88135593220338981</v>
      </c>
      <c r="F24" s="52">
        <f>SUM(E19:G19)</f>
        <v>59</v>
      </c>
      <c r="J24" s="65"/>
      <c r="K24" s="66"/>
      <c r="L24" s="66"/>
      <c r="M24" s="65"/>
      <c r="N24" s="66"/>
      <c r="O24" s="66"/>
      <c r="P24" s="65"/>
      <c r="Q24" s="66"/>
      <c r="R24" s="66"/>
      <c r="S24" s="65"/>
      <c r="T24" s="66"/>
      <c r="U24" s="66"/>
      <c r="V24" s="65"/>
      <c r="W24" s="67"/>
      <c r="Z24" s="68">
        <f>SUM(X23/AG23)</f>
        <v>0.71186440677966101</v>
      </c>
      <c r="AC24" s="68">
        <f>SUM(AA23/AG23)</f>
        <v>0.16949152542372881</v>
      </c>
      <c r="AF24" s="68">
        <f>SUM(AD23/AG23)</f>
        <v>0.11864406779661017</v>
      </c>
      <c r="AH24" s="477"/>
      <c r="AI24" s="59" t="s">
        <v>117</v>
      </c>
      <c r="AJ24" s="59"/>
      <c r="AK24" s="59"/>
      <c r="AL24" s="59">
        <v>1</v>
      </c>
      <c r="AM24" s="59"/>
    </row>
    <row r="25" spans="1:49" ht="30.75" customHeight="1" x14ac:dyDescent="0.2">
      <c r="B25" s="52">
        <v>58</v>
      </c>
      <c r="D25" s="120">
        <f>SUM(B25/D19)</f>
        <v>0.98305084745762716</v>
      </c>
      <c r="E25" s="69">
        <f>SUM(F21+E21)</f>
        <v>0.88135593220338981</v>
      </c>
      <c r="L25" s="52">
        <f>SUM(H19:P19)</f>
        <v>38</v>
      </c>
      <c r="R25" s="52">
        <f>SUM(N19:V19)</f>
        <v>35</v>
      </c>
      <c r="V25" s="121" t="e">
        <f>SUM(#REF!)</f>
        <v>#REF!</v>
      </c>
      <c r="AH25" s="477"/>
      <c r="AI25" s="59" t="s">
        <v>160</v>
      </c>
      <c r="AJ25" s="93">
        <v>8</v>
      </c>
      <c r="AK25" s="93"/>
      <c r="AL25" s="93">
        <v>1</v>
      </c>
      <c r="AM25" s="59"/>
    </row>
    <row r="26" spans="1:49" ht="30.75" customHeight="1" x14ac:dyDescent="0.2">
      <c r="AH26" s="70" t="s">
        <v>238</v>
      </c>
      <c r="AI26" s="71"/>
      <c r="AJ26" s="71">
        <f>SUM(AJ21:AJ25)</f>
        <v>14</v>
      </c>
      <c r="AK26" s="71">
        <f t="shared" ref="AK26:AL26" si="7">SUM(AK21:AK25)</f>
        <v>0</v>
      </c>
      <c r="AL26" s="71">
        <f t="shared" si="7"/>
        <v>3</v>
      </c>
      <c r="AM26" s="71">
        <f>SUM(AJ26:AL26)</f>
        <v>17</v>
      </c>
    </row>
    <row r="27" spans="1:49" ht="30.75" customHeight="1" x14ac:dyDescent="0.2">
      <c r="AH27" s="477" t="s">
        <v>256</v>
      </c>
      <c r="AI27" s="59" t="s">
        <v>152</v>
      </c>
      <c r="AJ27" s="59">
        <v>2</v>
      </c>
      <c r="AK27" s="59"/>
      <c r="AL27" s="59"/>
      <c r="AM27" s="59"/>
    </row>
    <row r="28" spans="1:49" ht="30.75" customHeight="1" x14ac:dyDescent="0.2">
      <c r="AH28" s="477"/>
      <c r="AI28" s="59" t="s">
        <v>150</v>
      </c>
      <c r="AJ28" s="59"/>
      <c r="AK28" s="59">
        <v>1</v>
      </c>
      <c r="AL28" s="59"/>
      <c r="AM28" s="59"/>
    </row>
    <row r="29" spans="1:49" ht="30.75" customHeight="1" x14ac:dyDescent="0.2">
      <c r="AH29" s="477"/>
      <c r="AI29" s="59" t="s">
        <v>151</v>
      </c>
      <c r="AJ29" s="59"/>
      <c r="AK29" s="59">
        <v>1</v>
      </c>
      <c r="AL29" s="59"/>
      <c r="AM29" s="59"/>
    </row>
    <row r="30" spans="1:49" ht="30.75" customHeight="1" x14ac:dyDescent="0.2">
      <c r="AH30" s="70" t="s">
        <v>238</v>
      </c>
      <c r="AI30" s="71"/>
      <c r="AJ30" s="71">
        <f>SUM(AJ27:AJ29)</f>
        <v>2</v>
      </c>
      <c r="AK30" s="71">
        <f t="shared" ref="AK30:AL30" si="8">SUM(AK27:AK29)</f>
        <v>2</v>
      </c>
      <c r="AL30" s="71">
        <f t="shared" si="8"/>
        <v>0</v>
      </c>
      <c r="AM30" s="71">
        <f>SUM(AJ30:AL30)</f>
        <v>4</v>
      </c>
    </row>
    <row r="31" spans="1:49" ht="30.75" customHeight="1" x14ac:dyDescent="0.2">
      <c r="AH31" s="72" t="s">
        <v>242</v>
      </c>
      <c r="AI31" s="73"/>
      <c r="AJ31" s="73">
        <f>SUM(AJ30,AJ20,AJ17,AJ12,AJ26)</f>
        <v>49</v>
      </c>
      <c r="AK31" s="73">
        <f t="shared" ref="AK31:AM31" si="9">SUM(AK30,AK20,AK17,AK12,AK26)</f>
        <v>3</v>
      </c>
      <c r="AL31" s="73">
        <f t="shared" si="9"/>
        <v>7</v>
      </c>
      <c r="AM31" s="375">
        <f t="shared" si="9"/>
        <v>59</v>
      </c>
    </row>
    <row r="46" spans="2:6" x14ac:dyDescent="0.2">
      <c r="B46" s="52" t="s">
        <v>243</v>
      </c>
      <c r="D46" s="52">
        <f>SUM(F19)</f>
        <v>3</v>
      </c>
      <c r="E46" s="52">
        <f>SUM(G19)</f>
        <v>7</v>
      </c>
      <c r="F46" s="52">
        <f>SUM(D46:E46)</f>
        <v>10</v>
      </c>
    </row>
  </sheetData>
  <mergeCells count="21">
    <mergeCell ref="H6:J6"/>
    <mergeCell ref="B6:B7"/>
    <mergeCell ref="D6:D7"/>
    <mergeCell ref="E6:E7"/>
    <mergeCell ref="F6:F7"/>
    <mergeCell ref="G6:G7"/>
    <mergeCell ref="X23:Z23"/>
    <mergeCell ref="AA23:AC23"/>
    <mergeCell ref="AD23:AF23"/>
    <mergeCell ref="K6:M6"/>
    <mergeCell ref="N6:P6"/>
    <mergeCell ref="Q6:S6"/>
    <mergeCell ref="T6:V6"/>
    <mergeCell ref="X6:Z6"/>
    <mergeCell ref="AA6:AC6"/>
    <mergeCell ref="AH27:AH29"/>
    <mergeCell ref="AD6:AF6"/>
    <mergeCell ref="AH7:AH11"/>
    <mergeCell ref="AH13:AH16"/>
    <mergeCell ref="AH18:AH19"/>
    <mergeCell ref="AH21:AH25"/>
  </mergeCells>
  <printOptions horizontalCentered="1" verticalCentered="1"/>
  <pageMargins left="0.31496062992125984" right="0.31496062992125984" top="0.74803149606299213" bottom="0.74803149606299213" header="0.31496062992125984" footer="0.31496062992125984"/>
  <pageSetup scale="47"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7"/>
  <sheetViews>
    <sheetView workbookViewId="0">
      <selection activeCell="N15" sqref="N15"/>
    </sheetView>
  </sheetViews>
  <sheetFormatPr baseColWidth="10" defaultRowHeight="12.75" x14ac:dyDescent="0.2"/>
  <cols>
    <col min="3" max="17" width="5.85546875" customWidth="1"/>
  </cols>
  <sheetData>
    <row r="3" spans="3:17" ht="30.75" customHeight="1" x14ac:dyDescent="0.2">
      <c r="C3" s="483" t="s">
        <v>219</v>
      </c>
      <c r="D3" s="483"/>
      <c r="E3" s="483"/>
      <c r="F3" s="480" t="s">
        <v>220</v>
      </c>
      <c r="G3" s="480"/>
      <c r="H3" s="480"/>
      <c r="I3" s="481" t="s">
        <v>221</v>
      </c>
      <c r="J3" s="481"/>
      <c r="K3" s="481"/>
      <c r="L3" s="480" t="s">
        <v>246</v>
      </c>
      <c r="M3" s="480"/>
      <c r="N3" s="480"/>
      <c r="O3" s="481" t="s">
        <v>247</v>
      </c>
      <c r="P3" s="481"/>
      <c r="Q3" s="481"/>
    </row>
    <row r="4" spans="3:17" ht="30.75" customHeight="1" x14ac:dyDescent="0.2">
      <c r="C4" s="359" t="s">
        <v>232</v>
      </c>
      <c r="D4" s="359" t="s">
        <v>233</v>
      </c>
      <c r="E4" s="359" t="s">
        <v>234</v>
      </c>
      <c r="F4" s="360" t="s">
        <v>232</v>
      </c>
      <c r="G4" s="360" t="s">
        <v>233</v>
      </c>
      <c r="H4" s="360" t="s">
        <v>234</v>
      </c>
      <c r="I4" s="361" t="s">
        <v>232</v>
      </c>
      <c r="J4" s="361" t="s">
        <v>233</v>
      </c>
      <c r="K4" s="361" t="s">
        <v>234</v>
      </c>
      <c r="L4" s="360" t="s">
        <v>232</v>
      </c>
      <c r="M4" s="360" t="s">
        <v>233</v>
      </c>
      <c r="N4" s="360" t="s">
        <v>234</v>
      </c>
      <c r="O4" s="361" t="s">
        <v>232</v>
      </c>
      <c r="P4" s="361" t="s">
        <v>233</v>
      </c>
      <c r="Q4" s="361" t="s">
        <v>234</v>
      </c>
    </row>
    <row r="5" spans="3:17" ht="30.75" customHeight="1" x14ac:dyDescent="0.2">
      <c r="C5" s="376">
        <f>+' SGTO 1'!H19</f>
        <v>13</v>
      </c>
      <c r="D5" s="376">
        <f>+' SGTO 1'!I19</f>
        <v>1</v>
      </c>
      <c r="E5" s="376">
        <f>+' SGTO 1'!J19</f>
        <v>1</v>
      </c>
      <c r="F5" s="376">
        <f>+' SGTO 1'!K19</f>
        <v>7</v>
      </c>
      <c r="G5" s="376">
        <f>+' SGTO 1'!L19</f>
        <v>0</v>
      </c>
      <c r="H5" s="376">
        <f>+' SGTO 1'!M19</f>
        <v>2</v>
      </c>
      <c r="I5" s="376">
        <f>+' SGTO 1'!N19</f>
        <v>13</v>
      </c>
      <c r="J5" s="376">
        <f>+' SGTO 1'!O19</f>
        <v>0</v>
      </c>
      <c r="K5" s="376">
        <f>+' SGTO 1'!P19</f>
        <v>1</v>
      </c>
      <c r="L5" s="376">
        <f>+' SGTO 1'!Q19</f>
        <v>14</v>
      </c>
      <c r="M5" s="376">
        <f>+' SGTO 1'!R19</f>
        <v>0</v>
      </c>
      <c r="N5" s="376">
        <f>+' SGTO 1'!S19</f>
        <v>3</v>
      </c>
      <c r="O5" s="376">
        <f>+' SGTO 1'!T19</f>
        <v>2</v>
      </c>
      <c r="P5" s="376">
        <f>+' SGTO 1'!U19</f>
        <v>2</v>
      </c>
      <c r="Q5" s="376">
        <f>+' SGTO 1'!V19</f>
        <v>0</v>
      </c>
    </row>
    <row r="6" spans="3:17" ht="30.75" customHeight="1" x14ac:dyDescent="0.2">
      <c r="C6" s="492">
        <f>+C5+D5+E5</f>
        <v>15</v>
      </c>
      <c r="D6" s="492"/>
      <c r="E6" s="492"/>
      <c r="F6" s="492">
        <f>+F5+G5+H5</f>
        <v>9</v>
      </c>
      <c r="G6" s="492"/>
      <c r="H6" s="492"/>
      <c r="I6" s="492">
        <f>+I5+J5+K5</f>
        <v>14</v>
      </c>
      <c r="J6" s="492"/>
      <c r="K6" s="492"/>
      <c r="L6" s="492">
        <f>+L5+M5+N5</f>
        <v>17</v>
      </c>
      <c r="M6" s="492"/>
      <c r="N6" s="492"/>
      <c r="O6" s="492">
        <f>+O5+P5+Q5</f>
        <v>4</v>
      </c>
      <c r="P6" s="492"/>
      <c r="Q6" s="492"/>
    </row>
    <row r="7" spans="3:17" x14ac:dyDescent="0.2">
      <c r="Q7">
        <f>+C6+F6+I6+L6+O6</f>
        <v>59</v>
      </c>
    </row>
  </sheetData>
  <mergeCells count="10">
    <mergeCell ref="C6:E6"/>
    <mergeCell ref="F6:H6"/>
    <mergeCell ref="I6:K6"/>
    <mergeCell ref="L6:N6"/>
    <mergeCell ref="O6:Q6"/>
    <mergeCell ref="C3:E3"/>
    <mergeCell ref="F3:H3"/>
    <mergeCell ref="I3:K3"/>
    <mergeCell ref="L3:N3"/>
    <mergeCell ref="O3:Q3"/>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6"/>
  <sheetViews>
    <sheetView view="pageBreakPreview" zoomScale="60" zoomScaleNormal="100" workbookViewId="0">
      <selection activeCell="E18" sqref="E18"/>
    </sheetView>
  </sheetViews>
  <sheetFormatPr baseColWidth="10" defaultRowHeight="12.75" x14ac:dyDescent="0.2"/>
  <cols>
    <col min="1" max="1" width="5.7109375" style="52" customWidth="1"/>
    <col min="2" max="2" width="34.42578125" style="52" customWidth="1"/>
    <col min="3" max="3" width="10.5703125" style="52" customWidth="1"/>
    <col min="4" max="4" width="10.7109375" style="52" customWidth="1"/>
    <col min="5" max="5" width="13.42578125" style="52" customWidth="1"/>
    <col min="6" max="6" width="13.85546875" style="52" customWidth="1"/>
    <col min="7" max="7" width="13.28515625" style="52" customWidth="1"/>
    <col min="8" max="16" width="8.140625" style="52" customWidth="1"/>
    <col min="17" max="17" width="4.28515625" style="52" customWidth="1"/>
    <col min="18" max="26" width="8.140625" style="53" customWidth="1"/>
    <col min="27" max="27" width="7.7109375" style="52" customWidth="1"/>
    <col min="28" max="28" width="21.7109375" style="52" customWidth="1"/>
    <col min="29" max="29" width="11.7109375" style="52" bestFit="1" customWidth="1"/>
    <col min="30" max="30" width="16" style="52" customWidth="1"/>
    <col min="31" max="31" width="14.42578125" style="52" customWidth="1"/>
    <col min="32" max="32" width="14.85546875" style="52" customWidth="1"/>
    <col min="33" max="33" width="11.85546875" style="52" customWidth="1"/>
    <col min="34" max="258" width="11.42578125" style="52"/>
    <col min="259" max="259" width="36.85546875" style="52" customWidth="1"/>
    <col min="260" max="260" width="9.140625" style="52" bestFit="1" customWidth="1"/>
    <col min="261" max="261" width="13.140625" style="52" bestFit="1" customWidth="1"/>
    <col min="262" max="262" width="15.28515625" style="52" customWidth="1"/>
    <col min="263" max="263" width="11" style="52" customWidth="1"/>
    <col min="264" max="264" width="8.7109375" style="52" bestFit="1" customWidth="1"/>
    <col min="265" max="265" width="7.28515625" style="52" customWidth="1"/>
    <col min="266" max="266" width="3.85546875" style="52" bestFit="1" customWidth="1"/>
    <col min="267" max="267" width="4.42578125" style="52" bestFit="1" customWidth="1"/>
    <col min="268" max="268" width="4.28515625" style="52" customWidth="1"/>
    <col min="269" max="269" width="6" style="52" customWidth="1"/>
    <col min="270" max="270" width="5.7109375" style="52" customWidth="1"/>
    <col min="271" max="271" width="4" style="52" customWidth="1"/>
    <col min="272" max="273" width="6" style="52" customWidth="1"/>
    <col min="274" max="282" width="5.42578125" style="52" customWidth="1"/>
    <col min="283" max="283" width="7.7109375" style="52" customWidth="1"/>
    <col min="284" max="284" width="28.5703125" style="52" customWidth="1"/>
    <col min="285" max="285" width="11.42578125" style="52"/>
    <col min="286" max="286" width="15.7109375" style="52" customWidth="1"/>
    <col min="287" max="514" width="11.42578125" style="52"/>
    <col min="515" max="515" width="36.85546875" style="52" customWidth="1"/>
    <col min="516" max="516" width="9.140625" style="52" bestFit="1" customWidth="1"/>
    <col min="517" max="517" width="13.140625" style="52" bestFit="1" customWidth="1"/>
    <col min="518" max="518" width="15.28515625" style="52" customWidth="1"/>
    <col min="519" max="519" width="11" style="52" customWidth="1"/>
    <col min="520" max="520" width="8.7109375" style="52" bestFit="1" customWidth="1"/>
    <col min="521" max="521" width="7.28515625" style="52" customWidth="1"/>
    <col min="522" max="522" width="3.85546875" style="52" bestFit="1" customWidth="1"/>
    <col min="523" max="523" width="4.42578125" style="52" bestFit="1" customWidth="1"/>
    <col min="524" max="524" width="4.28515625" style="52" customWidth="1"/>
    <col min="525" max="525" width="6" style="52" customWidth="1"/>
    <col min="526" max="526" width="5.7109375" style="52" customWidth="1"/>
    <col min="527" max="527" width="4" style="52" customWidth="1"/>
    <col min="528" max="529" width="6" style="52" customWidth="1"/>
    <col min="530" max="538" width="5.42578125" style="52" customWidth="1"/>
    <col min="539" max="539" width="7.7109375" style="52" customWidth="1"/>
    <col min="540" max="540" width="28.5703125" style="52" customWidth="1"/>
    <col min="541" max="541" width="11.42578125" style="52"/>
    <col min="542" max="542" width="15.7109375" style="52" customWidth="1"/>
    <col min="543" max="770" width="11.42578125" style="52"/>
    <col min="771" max="771" width="36.85546875" style="52" customWidth="1"/>
    <col min="772" max="772" width="9.140625" style="52" bestFit="1" customWidth="1"/>
    <col min="773" max="773" width="13.140625" style="52" bestFit="1" customWidth="1"/>
    <col min="774" max="774" width="15.28515625" style="52" customWidth="1"/>
    <col min="775" max="775" width="11" style="52" customWidth="1"/>
    <col min="776" max="776" width="8.7109375" style="52" bestFit="1" customWidth="1"/>
    <col min="777" max="777" width="7.28515625" style="52" customWidth="1"/>
    <col min="778" max="778" width="3.85546875" style="52" bestFit="1" customWidth="1"/>
    <col min="779" max="779" width="4.42578125" style="52" bestFit="1" customWidth="1"/>
    <col min="780" max="780" width="4.28515625" style="52" customWidth="1"/>
    <col min="781" max="781" width="6" style="52" customWidth="1"/>
    <col min="782" max="782" width="5.7109375" style="52" customWidth="1"/>
    <col min="783" max="783" width="4" style="52" customWidth="1"/>
    <col min="784" max="785" width="6" style="52" customWidth="1"/>
    <col min="786" max="794" width="5.42578125" style="52" customWidth="1"/>
    <col min="795" max="795" width="7.7109375" style="52" customWidth="1"/>
    <col min="796" max="796" width="28.5703125" style="52" customWidth="1"/>
    <col min="797" max="797" width="11.42578125" style="52"/>
    <col min="798" max="798" width="15.7109375" style="52" customWidth="1"/>
    <col min="799" max="1026" width="11.42578125" style="52"/>
    <col min="1027" max="1027" width="36.85546875" style="52" customWidth="1"/>
    <col min="1028" max="1028" width="9.140625" style="52" bestFit="1" customWidth="1"/>
    <col min="1029" max="1029" width="13.140625" style="52" bestFit="1" customWidth="1"/>
    <col min="1030" max="1030" width="15.28515625" style="52" customWidth="1"/>
    <col min="1031" max="1031" width="11" style="52" customWidth="1"/>
    <col min="1032" max="1032" width="8.7109375" style="52" bestFit="1" customWidth="1"/>
    <col min="1033" max="1033" width="7.28515625" style="52" customWidth="1"/>
    <col min="1034" max="1034" width="3.85546875" style="52" bestFit="1" customWidth="1"/>
    <col min="1035" max="1035" width="4.42578125" style="52" bestFit="1" customWidth="1"/>
    <col min="1036" max="1036" width="4.28515625" style="52" customWidth="1"/>
    <col min="1037" max="1037" width="6" style="52" customWidth="1"/>
    <col min="1038" max="1038" width="5.7109375" style="52" customWidth="1"/>
    <col min="1039" max="1039" width="4" style="52" customWidth="1"/>
    <col min="1040" max="1041" width="6" style="52" customWidth="1"/>
    <col min="1042" max="1050" width="5.42578125" style="52" customWidth="1"/>
    <col min="1051" max="1051" width="7.7109375" style="52" customWidth="1"/>
    <col min="1052" max="1052" width="28.5703125" style="52" customWidth="1"/>
    <col min="1053" max="1053" width="11.42578125" style="52"/>
    <col min="1054" max="1054" width="15.7109375" style="52" customWidth="1"/>
    <col min="1055" max="1282" width="11.42578125" style="52"/>
    <col min="1283" max="1283" width="36.85546875" style="52" customWidth="1"/>
    <col min="1284" max="1284" width="9.140625" style="52" bestFit="1" customWidth="1"/>
    <col min="1285" max="1285" width="13.140625" style="52" bestFit="1" customWidth="1"/>
    <col min="1286" max="1286" width="15.28515625" style="52" customWidth="1"/>
    <col min="1287" max="1287" width="11" style="52" customWidth="1"/>
    <col min="1288" max="1288" width="8.7109375" style="52" bestFit="1" customWidth="1"/>
    <col min="1289" max="1289" width="7.28515625" style="52" customWidth="1"/>
    <col min="1290" max="1290" width="3.85546875" style="52" bestFit="1" customWidth="1"/>
    <col min="1291" max="1291" width="4.42578125" style="52" bestFit="1" customWidth="1"/>
    <col min="1292" max="1292" width="4.28515625" style="52" customWidth="1"/>
    <col min="1293" max="1293" width="6" style="52" customWidth="1"/>
    <col min="1294" max="1294" width="5.7109375" style="52" customWidth="1"/>
    <col min="1295" max="1295" width="4" style="52" customWidth="1"/>
    <col min="1296" max="1297" width="6" style="52" customWidth="1"/>
    <col min="1298" max="1306" width="5.42578125" style="52" customWidth="1"/>
    <col min="1307" max="1307" width="7.7109375" style="52" customWidth="1"/>
    <col min="1308" max="1308" width="28.5703125" style="52" customWidth="1"/>
    <col min="1309" max="1309" width="11.42578125" style="52"/>
    <col min="1310" max="1310" width="15.7109375" style="52" customWidth="1"/>
    <col min="1311" max="1538" width="11.42578125" style="52"/>
    <col min="1539" max="1539" width="36.85546875" style="52" customWidth="1"/>
    <col min="1540" max="1540" width="9.140625" style="52" bestFit="1" customWidth="1"/>
    <col min="1541" max="1541" width="13.140625" style="52" bestFit="1" customWidth="1"/>
    <col min="1542" max="1542" width="15.28515625" style="52" customWidth="1"/>
    <col min="1543" max="1543" width="11" style="52" customWidth="1"/>
    <col min="1544" max="1544" width="8.7109375" style="52" bestFit="1" customWidth="1"/>
    <col min="1545" max="1545" width="7.28515625" style="52" customWidth="1"/>
    <col min="1546" max="1546" width="3.85546875" style="52" bestFit="1" customWidth="1"/>
    <col min="1547" max="1547" width="4.42578125" style="52" bestFit="1" customWidth="1"/>
    <col min="1548" max="1548" width="4.28515625" style="52" customWidth="1"/>
    <col min="1549" max="1549" width="6" style="52" customWidth="1"/>
    <col min="1550" max="1550" width="5.7109375" style="52" customWidth="1"/>
    <col min="1551" max="1551" width="4" style="52" customWidth="1"/>
    <col min="1552" max="1553" width="6" style="52" customWidth="1"/>
    <col min="1554" max="1562" width="5.42578125" style="52" customWidth="1"/>
    <col min="1563" max="1563" width="7.7109375" style="52" customWidth="1"/>
    <col min="1564" max="1564" width="28.5703125" style="52" customWidth="1"/>
    <col min="1565" max="1565" width="11.42578125" style="52"/>
    <col min="1566" max="1566" width="15.7109375" style="52" customWidth="1"/>
    <col min="1567" max="1794" width="11.42578125" style="52"/>
    <col min="1795" max="1795" width="36.85546875" style="52" customWidth="1"/>
    <col min="1796" max="1796" width="9.140625" style="52" bestFit="1" customWidth="1"/>
    <col min="1797" max="1797" width="13.140625" style="52" bestFit="1" customWidth="1"/>
    <col min="1798" max="1798" width="15.28515625" style="52" customWidth="1"/>
    <col min="1799" max="1799" width="11" style="52" customWidth="1"/>
    <col min="1800" max="1800" width="8.7109375" style="52" bestFit="1" customWidth="1"/>
    <col min="1801" max="1801" width="7.28515625" style="52" customWidth="1"/>
    <col min="1802" max="1802" width="3.85546875" style="52" bestFit="1" customWidth="1"/>
    <col min="1803" max="1803" width="4.42578125" style="52" bestFit="1" customWidth="1"/>
    <col min="1804" max="1804" width="4.28515625" style="52" customWidth="1"/>
    <col min="1805" max="1805" width="6" style="52" customWidth="1"/>
    <col min="1806" max="1806" width="5.7109375" style="52" customWidth="1"/>
    <col min="1807" max="1807" width="4" style="52" customWidth="1"/>
    <col min="1808" max="1809" width="6" style="52" customWidth="1"/>
    <col min="1810" max="1818" width="5.42578125" style="52" customWidth="1"/>
    <col min="1819" max="1819" width="7.7109375" style="52" customWidth="1"/>
    <col min="1820" max="1820" width="28.5703125" style="52" customWidth="1"/>
    <col min="1821" max="1821" width="11.42578125" style="52"/>
    <col min="1822" max="1822" width="15.7109375" style="52" customWidth="1"/>
    <col min="1823" max="2050" width="11.42578125" style="52"/>
    <col min="2051" max="2051" width="36.85546875" style="52" customWidth="1"/>
    <col min="2052" max="2052" width="9.140625" style="52" bestFit="1" customWidth="1"/>
    <col min="2053" max="2053" width="13.140625" style="52" bestFit="1" customWidth="1"/>
    <col min="2054" max="2054" width="15.28515625" style="52" customWidth="1"/>
    <col min="2055" max="2055" width="11" style="52" customWidth="1"/>
    <col min="2056" max="2056" width="8.7109375" style="52" bestFit="1" customWidth="1"/>
    <col min="2057" max="2057" width="7.28515625" style="52" customWidth="1"/>
    <col min="2058" max="2058" width="3.85546875" style="52" bestFit="1" customWidth="1"/>
    <col min="2059" max="2059" width="4.42578125" style="52" bestFit="1" customWidth="1"/>
    <col min="2060" max="2060" width="4.28515625" style="52" customWidth="1"/>
    <col min="2061" max="2061" width="6" style="52" customWidth="1"/>
    <col min="2062" max="2062" width="5.7109375" style="52" customWidth="1"/>
    <col min="2063" max="2063" width="4" style="52" customWidth="1"/>
    <col min="2064" max="2065" width="6" style="52" customWidth="1"/>
    <col min="2066" max="2074" width="5.42578125" style="52" customWidth="1"/>
    <col min="2075" max="2075" width="7.7109375" style="52" customWidth="1"/>
    <col min="2076" max="2076" width="28.5703125" style="52" customWidth="1"/>
    <col min="2077" max="2077" width="11.42578125" style="52"/>
    <col min="2078" max="2078" width="15.7109375" style="52" customWidth="1"/>
    <col min="2079" max="2306" width="11.42578125" style="52"/>
    <col min="2307" max="2307" width="36.85546875" style="52" customWidth="1"/>
    <col min="2308" max="2308" width="9.140625" style="52" bestFit="1" customWidth="1"/>
    <col min="2309" max="2309" width="13.140625" style="52" bestFit="1" customWidth="1"/>
    <col min="2310" max="2310" width="15.28515625" style="52" customWidth="1"/>
    <col min="2311" max="2311" width="11" style="52" customWidth="1"/>
    <col min="2312" max="2312" width="8.7109375" style="52" bestFit="1" customWidth="1"/>
    <col min="2313" max="2313" width="7.28515625" style="52" customWidth="1"/>
    <col min="2314" max="2314" width="3.85546875" style="52" bestFit="1" customWidth="1"/>
    <col min="2315" max="2315" width="4.42578125" style="52" bestFit="1" customWidth="1"/>
    <col min="2316" max="2316" width="4.28515625" style="52" customWidth="1"/>
    <col min="2317" max="2317" width="6" style="52" customWidth="1"/>
    <col min="2318" max="2318" width="5.7109375" style="52" customWidth="1"/>
    <col min="2319" max="2319" width="4" style="52" customWidth="1"/>
    <col min="2320" max="2321" width="6" style="52" customWidth="1"/>
    <col min="2322" max="2330" width="5.42578125" style="52" customWidth="1"/>
    <col min="2331" max="2331" width="7.7109375" style="52" customWidth="1"/>
    <col min="2332" max="2332" width="28.5703125" style="52" customWidth="1"/>
    <col min="2333" max="2333" width="11.42578125" style="52"/>
    <col min="2334" max="2334" width="15.7109375" style="52" customWidth="1"/>
    <col min="2335" max="2562" width="11.42578125" style="52"/>
    <col min="2563" max="2563" width="36.85546875" style="52" customWidth="1"/>
    <col min="2564" max="2564" width="9.140625" style="52" bestFit="1" customWidth="1"/>
    <col min="2565" max="2565" width="13.140625" style="52" bestFit="1" customWidth="1"/>
    <col min="2566" max="2566" width="15.28515625" style="52" customWidth="1"/>
    <col min="2567" max="2567" width="11" style="52" customWidth="1"/>
    <col min="2568" max="2568" width="8.7109375" style="52" bestFit="1" customWidth="1"/>
    <col min="2569" max="2569" width="7.28515625" style="52" customWidth="1"/>
    <col min="2570" max="2570" width="3.85546875" style="52" bestFit="1" customWidth="1"/>
    <col min="2571" max="2571" width="4.42578125" style="52" bestFit="1" customWidth="1"/>
    <col min="2572" max="2572" width="4.28515625" style="52" customWidth="1"/>
    <col min="2573" max="2573" width="6" style="52" customWidth="1"/>
    <col min="2574" max="2574" width="5.7109375" style="52" customWidth="1"/>
    <col min="2575" max="2575" width="4" style="52" customWidth="1"/>
    <col min="2576" max="2577" width="6" style="52" customWidth="1"/>
    <col min="2578" max="2586" width="5.42578125" style="52" customWidth="1"/>
    <col min="2587" max="2587" width="7.7109375" style="52" customWidth="1"/>
    <col min="2588" max="2588" width="28.5703125" style="52" customWidth="1"/>
    <col min="2589" max="2589" width="11.42578125" style="52"/>
    <col min="2590" max="2590" width="15.7109375" style="52" customWidth="1"/>
    <col min="2591" max="2818" width="11.42578125" style="52"/>
    <col min="2819" max="2819" width="36.85546875" style="52" customWidth="1"/>
    <col min="2820" max="2820" width="9.140625" style="52" bestFit="1" customWidth="1"/>
    <col min="2821" max="2821" width="13.140625" style="52" bestFit="1" customWidth="1"/>
    <col min="2822" max="2822" width="15.28515625" style="52" customWidth="1"/>
    <col min="2823" max="2823" width="11" style="52" customWidth="1"/>
    <col min="2824" max="2824" width="8.7109375" style="52" bestFit="1" customWidth="1"/>
    <col min="2825" max="2825" width="7.28515625" style="52" customWidth="1"/>
    <col min="2826" max="2826" width="3.85546875" style="52" bestFit="1" customWidth="1"/>
    <col min="2827" max="2827" width="4.42578125" style="52" bestFit="1" customWidth="1"/>
    <col min="2828" max="2828" width="4.28515625" style="52" customWidth="1"/>
    <col min="2829" max="2829" width="6" style="52" customWidth="1"/>
    <col min="2830" max="2830" width="5.7109375" style="52" customWidth="1"/>
    <col min="2831" max="2831" width="4" style="52" customWidth="1"/>
    <col min="2832" max="2833" width="6" style="52" customWidth="1"/>
    <col min="2834" max="2842" width="5.42578125" style="52" customWidth="1"/>
    <col min="2843" max="2843" width="7.7109375" style="52" customWidth="1"/>
    <col min="2844" max="2844" width="28.5703125" style="52" customWidth="1"/>
    <col min="2845" max="2845" width="11.42578125" style="52"/>
    <col min="2846" max="2846" width="15.7109375" style="52" customWidth="1"/>
    <col min="2847" max="3074" width="11.42578125" style="52"/>
    <col min="3075" max="3075" width="36.85546875" style="52" customWidth="1"/>
    <col min="3076" max="3076" width="9.140625" style="52" bestFit="1" customWidth="1"/>
    <col min="3077" max="3077" width="13.140625" style="52" bestFit="1" customWidth="1"/>
    <col min="3078" max="3078" width="15.28515625" style="52" customWidth="1"/>
    <col min="3079" max="3079" width="11" style="52" customWidth="1"/>
    <col min="3080" max="3080" width="8.7109375" style="52" bestFit="1" customWidth="1"/>
    <col min="3081" max="3081" width="7.28515625" style="52" customWidth="1"/>
    <col min="3082" max="3082" width="3.85546875" style="52" bestFit="1" customWidth="1"/>
    <col min="3083" max="3083" width="4.42578125" style="52" bestFit="1" customWidth="1"/>
    <col min="3084" max="3084" width="4.28515625" style="52" customWidth="1"/>
    <col min="3085" max="3085" width="6" style="52" customWidth="1"/>
    <col min="3086" max="3086" width="5.7109375" style="52" customWidth="1"/>
    <col min="3087" max="3087" width="4" style="52" customWidth="1"/>
    <col min="3088" max="3089" width="6" style="52" customWidth="1"/>
    <col min="3090" max="3098" width="5.42578125" style="52" customWidth="1"/>
    <col min="3099" max="3099" width="7.7109375" style="52" customWidth="1"/>
    <col min="3100" max="3100" width="28.5703125" style="52" customWidth="1"/>
    <col min="3101" max="3101" width="11.42578125" style="52"/>
    <col min="3102" max="3102" width="15.7109375" style="52" customWidth="1"/>
    <col min="3103" max="3330" width="11.42578125" style="52"/>
    <col min="3331" max="3331" width="36.85546875" style="52" customWidth="1"/>
    <col min="3332" max="3332" width="9.140625" style="52" bestFit="1" customWidth="1"/>
    <col min="3333" max="3333" width="13.140625" style="52" bestFit="1" customWidth="1"/>
    <col min="3334" max="3334" width="15.28515625" style="52" customWidth="1"/>
    <col min="3335" max="3335" width="11" style="52" customWidth="1"/>
    <col min="3336" max="3336" width="8.7109375" style="52" bestFit="1" customWidth="1"/>
    <col min="3337" max="3337" width="7.28515625" style="52" customWidth="1"/>
    <col min="3338" max="3338" width="3.85546875" style="52" bestFit="1" customWidth="1"/>
    <col min="3339" max="3339" width="4.42578125" style="52" bestFit="1" customWidth="1"/>
    <col min="3340" max="3340" width="4.28515625" style="52" customWidth="1"/>
    <col min="3341" max="3341" width="6" style="52" customWidth="1"/>
    <col min="3342" max="3342" width="5.7109375" style="52" customWidth="1"/>
    <col min="3343" max="3343" width="4" style="52" customWidth="1"/>
    <col min="3344" max="3345" width="6" style="52" customWidth="1"/>
    <col min="3346" max="3354" width="5.42578125" style="52" customWidth="1"/>
    <col min="3355" max="3355" width="7.7109375" style="52" customWidth="1"/>
    <col min="3356" max="3356" width="28.5703125" style="52" customWidth="1"/>
    <col min="3357" max="3357" width="11.42578125" style="52"/>
    <col min="3358" max="3358" width="15.7109375" style="52" customWidth="1"/>
    <col min="3359" max="3586" width="11.42578125" style="52"/>
    <col min="3587" max="3587" width="36.85546875" style="52" customWidth="1"/>
    <col min="3588" max="3588" width="9.140625" style="52" bestFit="1" customWidth="1"/>
    <col min="3589" max="3589" width="13.140625" style="52" bestFit="1" customWidth="1"/>
    <col min="3590" max="3590" width="15.28515625" style="52" customWidth="1"/>
    <col min="3591" max="3591" width="11" style="52" customWidth="1"/>
    <col min="3592" max="3592" width="8.7109375" style="52" bestFit="1" customWidth="1"/>
    <col min="3593" max="3593" width="7.28515625" style="52" customWidth="1"/>
    <col min="3594" max="3594" width="3.85546875" style="52" bestFit="1" customWidth="1"/>
    <col min="3595" max="3595" width="4.42578125" style="52" bestFit="1" customWidth="1"/>
    <col min="3596" max="3596" width="4.28515625" style="52" customWidth="1"/>
    <col min="3597" max="3597" width="6" style="52" customWidth="1"/>
    <col min="3598" max="3598" width="5.7109375" style="52" customWidth="1"/>
    <col min="3599" max="3599" width="4" style="52" customWidth="1"/>
    <col min="3600" max="3601" width="6" style="52" customWidth="1"/>
    <col min="3602" max="3610" width="5.42578125" style="52" customWidth="1"/>
    <col min="3611" max="3611" width="7.7109375" style="52" customWidth="1"/>
    <col min="3612" max="3612" width="28.5703125" style="52" customWidth="1"/>
    <col min="3613" max="3613" width="11.42578125" style="52"/>
    <col min="3614" max="3614" width="15.7109375" style="52" customWidth="1"/>
    <col min="3615" max="3842" width="11.42578125" style="52"/>
    <col min="3843" max="3843" width="36.85546875" style="52" customWidth="1"/>
    <col min="3844" max="3844" width="9.140625" style="52" bestFit="1" customWidth="1"/>
    <col min="3845" max="3845" width="13.140625" style="52" bestFit="1" customWidth="1"/>
    <col min="3846" max="3846" width="15.28515625" style="52" customWidth="1"/>
    <col min="3847" max="3847" width="11" style="52" customWidth="1"/>
    <col min="3848" max="3848" width="8.7109375" style="52" bestFit="1" customWidth="1"/>
    <col min="3849" max="3849" width="7.28515625" style="52" customWidth="1"/>
    <col min="3850" max="3850" width="3.85546875" style="52" bestFit="1" customWidth="1"/>
    <col min="3851" max="3851" width="4.42578125" style="52" bestFit="1" customWidth="1"/>
    <col min="3852" max="3852" width="4.28515625" style="52" customWidth="1"/>
    <col min="3853" max="3853" width="6" style="52" customWidth="1"/>
    <col min="3854" max="3854" width="5.7109375" style="52" customWidth="1"/>
    <col min="3855" max="3855" width="4" style="52" customWidth="1"/>
    <col min="3856" max="3857" width="6" style="52" customWidth="1"/>
    <col min="3858" max="3866" width="5.42578125" style="52" customWidth="1"/>
    <col min="3867" max="3867" width="7.7109375" style="52" customWidth="1"/>
    <col min="3868" max="3868" width="28.5703125" style="52" customWidth="1"/>
    <col min="3869" max="3869" width="11.42578125" style="52"/>
    <col min="3870" max="3870" width="15.7109375" style="52" customWidth="1"/>
    <col min="3871" max="4098" width="11.42578125" style="52"/>
    <col min="4099" max="4099" width="36.85546875" style="52" customWidth="1"/>
    <col min="4100" max="4100" width="9.140625" style="52" bestFit="1" customWidth="1"/>
    <col min="4101" max="4101" width="13.140625" style="52" bestFit="1" customWidth="1"/>
    <col min="4102" max="4102" width="15.28515625" style="52" customWidth="1"/>
    <col min="4103" max="4103" width="11" style="52" customWidth="1"/>
    <col min="4104" max="4104" width="8.7109375" style="52" bestFit="1" customWidth="1"/>
    <col min="4105" max="4105" width="7.28515625" style="52" customWidth="1"/>
    <col min="4106" max="4106" width="3.85546875" style="52" bestFit="1" customWidth="1"/>
    <col min="4107" max="4107" width="4.42578125" style="52" bestFit="1" customWidth="1"/>
    <col min="4108" max="4108" width="4.28515625" style="52" customWidth="1"/>
    <col min="4109" max="4109" width="6" style="52" customWidth="1"/>
    <col min="4110" max="4110" width="5.7109375" style="52" customWidth="1"/>
    <col min="4111" max="4111" width="4" style="52" customWidth="1"/>
    <col min="4112" max="4113" width="6" style="52" customWidth="1"/>
    <col min="4114" max="4122" width="5.42578125" style="52" customWidth="1"/>
    <col min="4123" max="4123" width="7.7109375" style="52" customWidth="1"/>
    <col min="4124" max="4124" width="28.5703125" style="52" customWidth="1"/>
    <col min="4125" max="4125" width="11.42578125" style="52"/>
    <col min="4126" max="4126" width="15.7109375" style="52" customWidth="1"/>
    <col min="4127" max="4354" width="11.42578125" style="52"/>
    <col min="4355" max="4355" width="36.85546875" style="52" customWidth="1"/>
    <col min="4356" max="4356" width="9.140625" style="52" bestFit="1" customWidth="1"/>
    <col min="4357" max="4357" width="13.140625" style="52" bestFit="1" customWidth="1"/>
    <col min="4358" max="4358" width="15.28515625" style="52" customWidth="1"/>
    <col min="4359" max="4359" width="11" style="52" customWidth="1"/>
    <col min="4360" max="4360" width="8.7109375" style="52" bestFit="1" customWidth="1"/>
    <col min="4361" max="4361" width="7.28515625" style="52" customWidth="1"/>
    <col min="4362" max="4362" width="3.85546875" style="52" bestFit="1" customWidth="1"/>
    <col min="4363" max="4363" width="4.42578125" style="52" bestFit="1" customWidth="1"/>
    <col min="4364" max="4364" width="4.28515625" style="52" customWidth="1"/>
    <col min="4365" max="4365" width="6" style="52" customWidth="1"/>
    <col min="4366" max="4366" width="5.7109375" style="52" customWidth="1"/>
    <col min="4367" max="4367" width="4" style="52" customWidth="1"/>
    <col min="4368" max="4369" width="6" style="52" customWidth="1"/>
    <col min="4370" max="4378" width="5.42578125" style="52" customWidth="1"/>
    <col min="4379" max="4379" width="7.7109375" style="52" customWidth="1"/>
    <col min="4380" max="4380" width="28.5703125" style="52" customWidth="1"/>
    <col min="4381" max="4381" width="11.42578125" style="52"/>
    <col min="4382" max="4382" width="15.7109375" style="52" customWidth="1"/>
    <col min="4383" max="4610" width="11.42578125" style="52"/>
    <col min="4611" max="4611" width="36.85546875" style="52" customWidth="1"/>
    <col min="4612" max="4612" width="9.140625" style="52" bestFit="1" customWidth="1"/>
    <col min="4613" max="4613" width="13.140625" style="52" bestFit="1" customWidth="1"/>
    <col min="4614" max="4614" width="15.28515625" style="52" customWidth="1"/>
    <col min="4615" max="4615" width="11" style="52" customWidth="1"/>
    <col min="4616" max="4616" width="8.7109375" style="52" bestFit="1" customWidth="1"/>
    <col min="4617" max="4617" width="7.28515625" style="52" customWidth="1"/>
    <col min="4618" max="4618" width="3.85546875" style="52" bestFit="1" customWidth="1"/>
    <col min="4619" max="4619" width="4.42578125" style="52" bestFit="1" customWidth="1"/>
    <col min="4620" max="4620" width="4.28515625" style="52" customWidth="1"/>
    <col min="4621" max="4621" width="6" style="52" customWidth="1"/>
    <col min="4622" max="4622" width="5.7109375" style="52" customWidth="1"/>
    <col min="4623" max="4623" width="4" style="52" customWidth="1"/>
    <col min="4624" max="4625" width="6" style="52" customWidth="1"/>
    <col min="4626" max="4634" width="5.42578125" style="52" customWidth="1"/>
    <col min="4635" max="4635" width="7.7109375" style="52" customWidth="1"/>
    <col min="4636" max="4636" width="28.5703125" style="52" customWidth="1"/>
    <col min="4637" max="4637" width="11.42578125" style="52"/>
    <col min="4638" max="4638" width="15.7109375" style="52" customWidth="1"/>
    <col min="4639" max="4866" width="11.42578125" style="52"/>
    <col min="4867" max="4867" width="36.85546875" style="52" customWidth="1"/>
    <col min="4868" max="4868" width="9.140625" style="52" bestFit="1" customWidth="1"/>
    <col min="4869" max="4869" width="13.140625" style="52" bestFit="1" customWidth="1"/>
    <col min="4870" max="4870" width="15.28515625" style="52" customWidth="1"/>
    <col min="4871" max="4871" width="11" style="52" customWidth="1"/>
    <col min="4872" max="4872" width="8.7109375" style="52" bestFit="1" customWidth="1"/>
    <col min="4873" max="4873" width="7.28515625" style="52" customWidth="1"/>
    <col min="4874" max="4874" width="3.85546875" style="52" bestFit="1" customWidth="1"/>
    <col min="4875" max="4875" width="4.42578125" style="52" bestFit="1" customWidth="1"/>
    <col min="4876" max="4876" width="4.28515625" style="52" customWidth="1"/>
    <col min="4877" max="4877" width="6" style="52" customWidth="1"/>
    <col min="4878" max="4878" width="5.7109375" style="52" customWidth="1"/>
    <col min="4879" max="4879" width="4" style="52" customWidth="1"/>
    <col min="4880" max="4881" width="6" style="52" customWidth="1"/>
    <col min="4882" max="4890" width="5.42578125" style="52" customWidth="1"/>
    <col min="4891" max="4891" width="7.7109375" style="52" customWidth="1"/>
    <col min="4892" max="4892" width="28.5703125" style="52" customWidth="1"/>
    <col min="4893" max="4893" width="11.42578125" style="52"/>
    <col min="4894" max="4894" width="15.7109375" style="52" customWidth="1"/>
    <col min="4895" max="5122" width="11.42578125" style="52"/>
    <col min="5123" max="5123" width="36.85546875" style="52" customWidth="1"/>
    <col min="5124" max="5124" width="9.140625" style="52" bestFit="1" customWidth="1"/>
    <col min="5125" max="5125" width="13.140625" style="52" bestFit="1" customWidth="1"/>
    <col min="5126" max="5126" width="15.28515625" style="52" customWidth="1"/>
    <col min="5127" max="5127" width="11" style="52" customWidth="1"/>
    <col min="5128" max="5128" width="8.7109375" style="52" bestFit="1" customWidth="1"/>
    <col min="5129" max="5129" width="7.28515625" style="52" customWidth="1"/>
    <col min="5130" max="5130" width="3.85546875" style="52" bestFit="1" customWidth="1"/>
    <col min="5131" max="5131" width="4.42578125" style="52" bestFit="1" customWidth="1"/>
    <col min="5132" max="5132" width="4.28515625" style="52" customWidth="1"/>
    <col min="5133" max="5133" width="6" style="52" customWidth="1"/>
    <col min="5134" max="5134" width="5.7109375" style="52" customWidth="1"/>
    <col min="5135" max="5135" width="4" style="52" customWidth="1"/>
    <col min="5136" max="5137" width="6" style="52" customWidth="1"/>
    <col min="5138" max="5146" width="5.42578125" style="52" customWidth="1"/>
    <col min="5147" max="5147" width="7.7109375" style="52" customWidth="1"/>
    <col min="5148" max="5148" width="28.5703125" style="52" customWidth="1"/>
    <col min="5149" max="5149" width="11.42578125" style="52"/>
    <col min="5150" max="5150" width="15.7109375" style="52" customWidth="1"/>
    <col min="5151" max="5378" width="11.42578125" style="52"/>
    <col min="5379" max="5379" width="36.85546875" style="52" customWidth="1"/>
    <col min="5380" max="5380" width="9.140625" style="52" bestFit="1" customWidth="1"/>
    <col min="5381" max="5381" width="13.140625" style="52" bestFit="1" customWidth="1"/>
    <col min="5382" max="5382" width="15.28515625" style="52" customWidth="1"/>
    <col min="5383" max="5383" width="11" style="52" customWidth="1"/>
    <col min="5384" max="5384" width="8.7109375" style="52" bestFit="1" customWidth="1"/>
    <col min="5385" max="5385" width="7.28515625" style="52" customWidth="1"/>
    <col min="5386" max="5386" width="3.85546875" style="52" bestFit="1" customWidth="1"/>
    <col min="5387" max="5387" width="4.42578125" style="52" bestFit="1" customWidth="1"/>
    <col min="5388" max="5388" width="4.28515625" style="52" customWidth="1"/>
    <col min="5389" max="5389" width="6" style="52" customWidth="1"/>
    <col min="5390" max="5390" width="5.7109375" style="52" customWidth="1"/>
    <col min="5391" max="5391" width="4" style="52" customWidth="1"/>
    <col min="5392" max="5393" width="6" style="52" customWidth="1"/>
    <col min="5394" max="5402" width="5.42578125" style="52" customWidth="1"/>
    <col min="5403" max="5403" width="7.7109375" style="52" customWidth="1"/>
    <col min="5404" max="5404" width="28.5703125" style="52" customWidth="1"/>
    <col min="5405" max="5405" width="11.42578125" style="52"/>
    <col min="5406" max="5406" width="15.7109375" style="52" customWidth="1"/>
    <col min="5407" max="5634" width="11.42578125" style="52"/>
    <col min="5635" max="5635" width="36.85546875" style="52" customWidth="1"/>
    <col min="5636" max="5636" width="9.140625" style="52" bestFit="1" customWidth="1"/>
    <col min="5637" max="5637" width="13.140625" style="52" bestFit="1" customWidth="1"/>
    <col min="5638" max="5638" width="15.28515625" style="52" customWidth="1"/>
    <col min="5639" max="5639" width="11" style="52" customWidth="1"/>
    <col min="5640" max="5640" width="8.7109375" style="52" bestFit="1" customWidth="1"/>
    <col min="5641" max="5641" width="7.28515625" style="52" customWidth="1"/>
    <col min="5642" max="5642" width="3.85546875" style="52" bestFit="1" customWidth="1"/>
    <col min="5643" max="5643" width="4.42578125" style="52" bestFit="1" customWidth="1"/>
    <col min="5644" max="5644" width="4.28515625" style="52" customWidth="1"/>
    <col min="5645" max="5645" width="6" style="52" customWidth="1"/>
    <col min="5646" max="5646" width="5.7109375" style="52" customWidth="1"/>
    <col min="5647" max="5647" width="4" style="52" customWidth="1"/>
    <col min="5648" max="5649" width="6" style="52" customWidth="1"/>
    <col min="5650" max="5658" width="5.42578125" style="52" customWidth="1"/>
    <col min="5659" max="5659" width="7.7109375" style="52" customWidth="1"/>
    <col min="5660" max="5660" width="28.5703125" style="52" customWidth="1"/>
    <col min="5661" max="5661" width="11.42578125" style="52"/>
    <col min="5662" max="5662" width="15.7109375" style="52" customWidth="1"/>
    <col min="5663" max="5890" width="11.42578125" style="52"/>
    <col min="5891" max="5891" width="36.85546875" style="52" customWidth="1"/>
    <col min="5892" max="5892" width="9.140625" style="52" bestFit="1" customWidth="1"/>
    <col min="5893" max="5893" width="13.140625" style="52" bestFit="1" customWidth="1"/>
    <col min="5894" max="5894" width="15.28515625" style="52" customWidth="1"/>
    <col min="5895" max="5895" width="11" style="52" customWidth="1"/>
    <col min="5896" max="5896" width="8.7109375" style="52" bestFit="1" customWidth="1"/>
    <col min="5897" max="5897" width="7.28515625" style="52" customWidth="1"/>
    <col min="5898" max="5898" width="3.85546875" style="52" bestFit="1" customWidth="1"/>
    <col min="5899" max="5899" width="4.42578125" style="52" bestFit="1" customWidth="1"/>
    <col min="5900" max="5900" width="4.28515625" style="52" customWidth="1"/>
    <col min="5901" max="5901" width="6" style="52" customWidth="1"/>
    <col min="5902" max="5902" width="5.7109375" style="52" customWidth="1"/>
    <col min="5903" max="5903" width="4" style="52" customWidth="1"/>
    <col min="5904" max="5905" width="6" style="52" customWidth="1"/>
    <col min="5906" max="5914" width="5.42578125" style="52" customWidth="1"/>
    <col min="5915" max="5915" width="7.7109375" style="52" customWidth="1"/>
    <col min="5916" max="5916" width="28.5703125" style="52" customWidth="1"/>
    <col min="5917" max="5917" width="11.42578125" style="52"/>
    <col min="5918" max="5918" width="15.7109375" style="52" customWidth="1"/>
    <col min="5919" max="6146" width="11.42578125" style="52"/>
    <col min="6147" max="6147" width="36.85546875" style="52" customWidth="1"/>
    <col min="6148" max="6148" width="9.140625" style="52" bestFit="1" customWidth="1"/>
    <col min="6149" max="6149" width="13.140625" style="52" bestFit="1" customWidth="1"/>
    <col min="6150" max="6150" width="15.28515625" style="52" customWidth="1"/>
    <col min="6151" max="6151" width="11" style="52" customWidth="1"/>
    <col min="6152" max="6152" width="8.7109375" style="52" bestFit="1" customWidth="1"/>
    <col min="6153" max="6153" width="7.28515625" style="52" customWidth="1"/>
    <col min="6154" max="6154" width="3.85546875" style="52" bestFit="1" customWidth="1"/>
    <col min="6155" max="6155" width="4.42578125" style="52" bestFit="1" customWidth="1"/>
    <col min="6156" max="6156" width="4.28515625" style="52" customWidth="1"/>
    <col min="6157" max="6157" width="6" style="52" customWidth="1"/>
    <col min="6158" max="6158" width="5.7109375" style="52" customWidth="1"/>
    <col min="6159" max="6159" width="4" style="52" customWidth="1"/>
    <col min="6160" max="6161" width="6" style="52" customWidth="1"/>
    <col min="6162" max="6170" width="5.42578125" style="52" customWidth="1"/>
    <col min="6171" max="6171" width="7.7109375" style="52" customWidth="1"/>
    <col min="6172" max="6172" width="28.5703125" style="52" customWidth="1"/>
    <col min="6173" max="6173" width="11.42578125" style="52"/>
    <col min="6174" max="6174" width="15.7109375" style="52" customWidth="1"/>
    <col min="6175" max="6402" width="11.42578125" style="52"/>
    <col min="6403" max="6403" width="36.85546875" style="52" customWidth="1"/>
    <col min="6404" max="6404" width="9.140625" style="52" bestFit="1" customWidth="1"/>
    <col min="6405" max="6405" width="13.140625" style="52" bestFit="1" customWidth="1"/>
    <col min="6406" max="6406" width="15.28515625" style="52" customWidth="1"/>
    <col min="6407" max="6407" width="11" style="52" customWidth="1"/>
    <col min="6408" max="6408" width="8.7109375" style="52" bestFit="1" customWidth="1"/>
    <col min="6409" max="6409" width="7.28515625" style="52" customWidth="1"/>
    <col min="6410" max="6410" width="3.85546875" style="52" bestFit="1" customWidth="1"/>
    <col min="6411" max="6411" width="4.42578125" style="52" bestFit="1" customWidth="1"/>
    <col min="6412" max="6412" width="4.28515625" style="52" customWidth="1"/>
    <col min="6413" max="6413" width="6" style="52" customWidth="1"/>
    <col min="6414" max="6414" width="5.7109375" style="52" customWidth="1"/>
    <col min="6415" max="6415" width="4" style="52" customWidth="1"/>
    <col min="6416" max="6417" width="6" style="52" customWidth="1"/>
    <col min="6418" max="6426" width="5.42578125" style="52" customWidth="1"/>
    <col min="6427" max="6427" width="7.7109375" style="52" customWidth="1"/>
    <col min="6428" max="6428" width="28.5703125" style="52" customWidth="1"/>
    <col min="6429" max="6429" width="11.42578125" style="52"/>
    <col min="6430" max="6430" width="15.7109375" style="52" customWidth="1"/>
    <col min="6431" max="6658" width="11.42578125" style="52"/>
    <col min="6659" max="6659" width="36.85546875" style="52" customWidth="1"/>
    <col min="6660" max="6660" width="9.140625" style="52" bestFit="1" customWidth="1"/>
    <col min="6661" max="6661" width="13.140625" style="52" bestFit="1" customWidth="1"/>
    <col min="6662" max="6662" width="15.28515625" style="52" customWidth="1"/>
    <col min="6663" max="6663" width="11" style="52" customWidth="1"/>
    <col min="6664" max="6664" width="8.7109375" style="52" bestFit="1" customWidth="1"/>
    <col min="6665" max="6665" width="7.28515625" style="52" customWidth="1"/>
    <col min="6666" max="6666" width="3.85546875" style="52" bestFit="1" customWidth="1"/>
    <col min="6667" max="6667" width="4.42578125" style="52" bestFit="1" customWidth="1"/>
    <col min="6668" max="6668" width="4.28515625" style="52" customWidth="1"/>
    <col min="6669" max="6669" width="6" style="52" customWidth="1"/>
    <col min="6670" max="6670" width="5.7109375" style="52" customWidth="1"/>
    <col min="6671" max="6671" width="4" style="52" customWidth="1"/>
    <col min="6672" max="6673" width="6" style="52" customWidth="1"/>
    <col min="6674" max="6682" width="5.42578125" style="52" customWidth="1"/>
    <col min="6683" max="6683" width="7.7109375" style="52" customWidth="1"/>
    <col min="6684" max="6684" width="28.5703125" style="52" customWidth="1"/>
    <col min="6685" max="6685" width="11.42578125" style="52"/>
    <col min="6686" max="6686" width="15.7109375" style="52" customWidth="1"/>
    <col min="6687" max="6914" width="11.42578125" style="52"/>
    <col min="6915" max="6915" width="36.85546875" style="52" customWidth="1"/>
    <col min="6916" max="6916" width="9.140625" style="52" bestFit="1" customWidth="1"/>
    <col min="6917" max="6917" width="13.140625" style="52" bestFit="1" customWidth="1"/>
    <col min="6918" max="6918" width="15.28515625" style="52" customWidth="1"/>
    <col min="6919" max="6919" width="11" style="52" customWidth="1"/>
    <col min="6920" max="6920" width="8.7109375" style="52" bestFit="1" customWidth="1"/>
    <col min="6921" max="6921" width="7.28515625" style="52" customWidth="1"/>
    <col min="6922" max="6922" width="3.85546875" style="52" bestFit="1" customWidth="1"/>
    <col min="6923" max="6923" width="4.42578125" style="52" bestFit="1" customWidth="1"/>
    <col min="6924" max="6924" width="4.28515625" style="52" customWidth="1"/>
    <col min="6925" max="6925" width="6" style="52" customWidth="1"/>
    <col min="6926" max="6926" width="5.7109375" style="52" customWidth="1"/>
    <col min="6927" max="6927" width="4" style="52" customWidth="1"/>
    <col min="6928" max="6929" width="6" style="52" customWidth="1"/>
    <col min="6930" max="6938" width="5.42578125" style="52" customWidth="1"/>
    <col min="6939" max="6939" width="7.7109375" style="52" customWidth="1"/>
    <col min="6940" max="6940" width="28.5703125" style="52" customWidth="1"/>
    <col min="6941" max="6941" width="11.42578125" style="52"/>
    <col min="6942" max="6942" width="15.7109375" style="52" customWidth="1"/>
    <col min="6943" max="7170" width="11.42578125" style="52"/>
    <col min="7171" max="7171" width="36.85546875" style="52" customWidth="1"/>
    <col min="7172" max="7172" width="9.140625" style="52" bestFit="1" customWidth="1"/>
    <col min="7173" max="7173" width="13.140625" style="52" bestFit="1" customWidth="1"/>
    <col min="7174" max="7174" width="15.28515625" style="52" customWidth="1"/>
    <col min="7175" max="7175" width="11" style="52" customWidth="1"/>
    <col min="7176" max="7176" width="8.7109375" style="52" bestFit="1" customWidth="1"/>
    <col min="7177" max="7177" width="7.28515625" style="52" customWidth="1"/>
    <col min="7178" max="7178" width="3.85546875" style="52" bestFit="1" customWidth="1"/>
    <col min="7179" max="7179" width="4.42578125" style="52" bestFit="1" customWidth="1"/>
    <col min="7180" max="7180" width="4.28515625" style="52" customWidth="1"/>
    <col min="7181" max="7181" width="6" style="52" customWidth="1"/>
    <col min="7182" max="7182" width="5.7109375" style="52" customWidth="1"/>
    <col min="7183" max="7183" width="4" style="52" customWidth="1"/>
    <col min="7184" max="7185" width="6" style="52" customWidth="1"/>
    <col min="7186" max="7194" width="5.42578125" style="52" customWidth="1"/>
    <col min="7195" max="7195" width="7.7109375" style="52" customWidth="1"/>
    <col min="7196" max="7196" width="28.5703125" style="52" customWidth="1"/>
    <col min="7197" max="7197" width="11.42578125" style="52"/>
    <col min="7198" max="7198" width="15.7109375" style="52" customWidth="1"/>
    <col min="7199" max="7426" width="11.42578125" style="52"/>
    <col min="7427" max="7427" width="36.85546875" style="52" customWidth="1"/>
    <col min="7428" max="7428" width="9.140625" style="52" bestFit="1" customWidth="1"/>
    <col min="7429" max="7429" width="13.140625" style="52" bestFit="1" customWidth="1"/>
    <col min="7430" max="7430" width="15.28515625" style="52" customWidth="1"/>
    <col min="7431" max="7431" width="11" style="52" customWidth="1"/>
    <col min="7432" max="7432" width="8.7109375" style="52" bestFit="1" customWidth="1"/>
    <col min="7433" max="7433" width="7.28515625" style="52" customWidth="1"/>
    <col min="7434" max="7434" width="3.85546875" style="52" bestFit="1" customWidth="1"/>
    <col min="7435" max="7435" width="4.42578125" style="52" bestFit="1" customWidth="1"/>
    <col min="7436" max="7436" width="4.28515625" style="52" customWidth="1"/>
    <col min="7437" max="7437" width="6" style="52" customWidth="1"/>
    <col min="7438" max="7438" width="5.7109375" style="52" customWidth="1"/>
    <col min="7439" max="7439" width="4" style="52" customWidth="1"/>
    <col min="7440" max="7441" width="6" style="52" customWidth="1"/>
    <col min="7442" max="7450" width="5.42578125" style="52" customWidth="1"/>
    <col min="7451" max="7451" width="7.7109375" style="52" customWidth="1"/>
    <col min="7452" max="7452" width="28.5703125" style="52" customWidth="1"/>
    <col min="7453" max="7453" width="11.42578125" style="52"/>
    <col min="7454" max="7454" width="15.7109375" style="52" customWidth="1"/>
    <col min="7455" max="7682" width="11.42578125" style="52"/>
    <col min="7683" max="7683" width="36.85546875" style="52" customWidth="1"/>
    <col min="7684" max="7684" width="9.140625" style="52" bestFit="1" customWidth="1"/>
    <col min="7685" max="7685" width="13.140625" style="52" bestFit="1" customWidth="1"/>
    <col min="7686" max="7686" width="15.28515625" style="52" customWidth="1"/>
    <col min="7687" max="7687" width="11" style="52" customWidth="1"/>
    <col min="7688" max="7688" width="8.7109375" style="52" bestFit="1" customWidth="1"/>
    <col min="7689" max="7689" width="7.28515625" style="52" customWidth="1"/>
    <col min="7690" max="7690" width="3.85546875" style="52" bestFit="1" customWidth="1"/>
    <col min="7691" max="7691" width="4.42578125" style="52" bestFit="1" customWidth="1"/>
    <col min="7692" max="7692" width="4.28515625" style="52" customWidth="1"/>
    <col min="7693" max="7693" width="6" style="52" customWidth="1"/>
    <col min="7694" max="7694" width="5.7109375" style="52" customWidth="1"/>
    <col min="7695" max="7695" width="4" style="52" customWidth="1"/>
    <col min="7696" max="7697" width="6" style="52" customWidth="1"/>
    <col min="7698" max="7706" width="5.42578125" style="52" customWidth="1"/>
    <col min="7707" max="7707" width="7.7109375" style="52" customWidth="1"/>
    <col min="7708" max="7708" width="28.5703125" style="52" customWidth="1"/>
    <col min="7709" max="7709" width="11.42578125" style="52"/>
    <col min="7710" max="7710" width="15.7109375" style="52" customWidth="1"/>
    <col min="7711" max="7938" width="11.42578125" style="52"/>
    <col min="7939" max="7939" width="36.85546875" style="52" customWidth="1"/>
    <col min="7940" max="7940" width="9.140625" style="52" bestFit="1" customWidth="1"/>
    <col min="7941" max="7941" width="13.140625" style="52" bestFit="1" customWidth="1"/>
    <col min="7942" max="7942" width="15.28515625" style="52" customWidth="1"/>
    <col min="7943" max="7943" width="11" style="52" customWidth="1"/>
    <col min="7944" max="7944" width="8.7109375" style="52" bestFit="1" customWidth="1"/>
    <col min="7945" max="7945" width="7.28515625" style="52" customWidth="1"/>
    <col min="7946" max="7946" width="3.85546875" style="52" bestFit="1" customWidth="1"/>
    <col min="7947" max="7947" width="4.42578125" style="52" bestFit="1" customWidth="1"/>
    <col min="7948" max="7948" width="4.28515625" style="52" customWidth="1"/>
    <col min="7949" max="7949" width="6" style="52" customWidth="1"/>
    <col min="7950" max="7950" width="5.7109375" style="52" customWidth="1"/>
    <col min="7951" max="7951" width="4" style="52" customWidth="1"/>
    <col min="7952" max="7953" width="6" style="52" customWidth="1"/>
    <col min="7954" max="7962" width="5.42578125" style="52" customWidth="1"/>
    <col min="7963" max="7963" width="7.7109375" style="52" customWidth="1"/>
    <col min="7964" max="7964" width="28.5703125" style="52" customWidth="1"/>
    <col min="7965" max="7965" width="11.42578125" style="52"/>
    <col min="7966" max="7966" width="15.7109375" style="52" customWidth="1"/>
    <col min="7967" max="8194" width="11.42578125" style="52"/>
    <col min="8195" max="8195" width="36.85546875" style="52" customWidth="1"/>
    <col min="8196" max="8196" width="9.140625" style="52" bestFit="1" customWidth="1"/>
    <col min="8197" max="8197" width="13.140625" style="52" bestFit="1" customWidth="1"/>
    <col min="8198" max="8198" width="15.28515625" style="52" customWidth="1"/>
    <col min="8199" max="8199" width="11" style="52" customWidth="1"/>
    <col min="8200" max="8200" width="8.7109375" style="52" bestFit="1" customWidth="1"/>
    <col min="8201" max="8201" width="7.28515625" style="52" customWidth="1"/>
    <col min="8202" max="8202" width="3.85546875" style="52" bestFit="1" customWidth="1"/>
    <col min="8203" max="8203" width="4.42578125" style="52" bestFit="1" customWidth="1"/>
    <col min="8204" max="8204" width="4.28515625" style="52" customWidth="1"/>
    <col min="8205" max="8205" width="6" style="52" customWidth="1"/>
    <col min="8206" max="8206" width="5.7109375" style="52" customWidth="1"/>
    <col min="8207" max="8207" width="4" style="52" customWidth="1"/>
    <col min="8208" max="8209" width="6" style="52" customWidth="1"/>
    <col min="8210" max="8218" width="5.42578125" style="52" customWidth="1"/>
    <col min="8219" max="8219" width="7.7109375" style="52" customWidth="1"/>
    <col min="8220" max="8220" width="28.5703125" style="52" customWidth="1"/>
    <col min="8221" max="8221" width="11.42578125" style="52"/>
    <col min="8222" max="8222" width="15.7109375" style="52" customWidth="1"/>
    <col min="8223" max="8450" width="11.42578125" style="52"/>
    <col min="8451" max="8451" width="36.85546875" style="52" customWidth="1"/>
    <col min="8452" max="8452" width="9.140625" style="52" bestFit="1" customWidth="1"/>
    <col min="8453" max="8453" width="13.140625" style="52" bestFit="1" customWidth="1"/>
    <col min="8454" max="8454" width="15.28515625" style="52" customWidth="1"/>
    <col min="8455" max="8455" width="11" style="52" customWidth="1"/>
    <col min="8456" max="8456" width="8.7109375" style="52" bestFit="1" customWidth="1"/>
    <col min="8457" max="8457" width="7.28515625" style="52" customWidth="1"/>
    <col min="8458" max="8458" width="3.85546875" style="52" bestFit="1" customWidth="1"/>
    <col min="8459" max="8459" width="4.42578125" style="52" bestFit="1" customWidth="1"/>
    <col min="8460" max="8460" width="4.28515625" style="52" customWidth="1"/>
    <col min="8461" max="8461" width="6" style="52" customWidth="1"/>
    <col min="8462" max="8462" width="5.7109375" style="52" customWidth="1"/>
    <col min="8463" max="8463" width="4" style="52" customWidth="1"/>
    <col min="8464" max="8465" width="6" style="52" customWidth="1"/>
    <col min="8466" max="8474" width="5.42578125" style="52" customWidth="1"/>
    <col min="8475" max="8475" width="7.7109375" style="52" customWidth="1"/>
    <col min="8476" max="8476" width="28.5703125" style="52" customWidth="1"/>
    <col min="8477" max="8477" width="11.42578125" style="52"/>
    <col min="8478" max="8478" width="15.7109375" style="52" customWidth="1"/>
    <col min="8479" max="8706" width="11.42578125" style="52"/>
    <col min="8707" max="8707" width="36.85546875" style="52" customWidth="1"/>
    <col min="8708" max="8708" width="9.140625" style="52" bestFit="1" customWidth="1"/>
    <col min="8709" max="8709" width="13.140625" style="52" bestFit="1" customWidth="1"/>
    <col min="8710" max="8710" width="15.28515625" style="52" customWidth="1"/>
    <col min="8711" max="8711" width="11" style="52" customWidth="1"/>
    <col min="8712" max="8712" width="8.7109375" style="52" bestFit="1" customWidth="1"/>
    <col min="8713" max="8713" width="7.28515625" style="52" customWidth="1"/>
    <col min="8714" max="8714" width="3.85546875" style="52" bestFit="1" customWidth="1"/>
    <col min="8715" max="8715" width="4.42578125" style="52" bestFit="1" customWidth="1"/>
    <col min="8716" max="8716" width="4.28515625" style="52" customWidth="1"/>
    <col min="8717" max="8717" width="6" style="52" customWidth="1"/>
    <col min="8718" max="8718" width="5.7109375" style="52" customWidth="1"/>
    <col min="8719" max="8719" width="4" style="52" customWidth="1"/>
    <col min="8720" max="8721" width="6" style="52" customWidth="1"/>
    <col min="8722" max="8730" width="5.42578125" style="52" customWidth="1"/>
    <col min="8731" max="8731" width="7.7109375" style="52" customWidth="1"/>
    <col min="8732" max="8732" width="28.5703125" style="52" customWidth="1"/>
    <col min="8733" max="8733" width="11.42578125" style="52"/>
    <col min="8734" max="8734" width="15.7109375" style="52" customWidth="1"/>
    <col min="8735" max="8962" width="11.42578125" style="52"/>
    <col min="8963" max="8963" width="36.85546875" style="52" customWidth="1"/>
    <col min="8964" max="8964" width="9.140625" style="52" bestFit="1" customWidth="1"/>
    <col min="8965" max="8965" width="13.140625" style="52" bestFit="1" customWidth="1"/>
    <col min="8966" max="8966" width="15.28515625" style="52" customWidth="1"/>
    <col min="8967" max="8967" width="11" style="52" customWidth="1"/>
    <col min="8968" max="8968" width="8.7109375" style="52" bestFit="1" customWidth="1"/>
    <col min="8969" max="8969" width="7.28515625" style="52" customWidth="1"/>
    <col min="8970" max="8970" width="3.85546875" style="52" bestFit="1" customWidth="1"/>
    <col min="8971" max="8971" width="4.42578125" style="52" bestFit="1" customWidth="1"/>
    <col min="8972" max="8972" width="4.28515625" style="52" customWidth="1"/>
    <col min="8973" max="8973" width="6" style="52" customWidth="1"/>
    <col min="8974" max="8974" width="5.7109375" style="52" customWidth="1"/>
    <col min="8975" max="8975" width="4" style="52" customWidth="1"/>
    <col min="8976" max="8977" width="6" style="52" customWidth="1"/>
    <col min="8978" max="8986" width="5.42578125" style="52" customWidth="1"/>
    <col min="8987" max="8987" width="7.7109375" style="52" customWidth="1"/>
    <col min="8988" max="8988" width="28.5703125" style="52" customWidth="1"/>
    <col min="8989" max="8989" width="11.42578125" style="52"/>
    <col min="8990" max="8990" width="15.7109375" style="52" customWidth="1"/>
    <col min="8991" max="9218" width="11.42578125" style="52"/>
    <col min="9219" max="9219" width="36.85546875" style="52" customWidth="1"/>
    <col min="9220" max="9220" width="9.140625" style="52" bestFit="1" customWidth="1"/>
    <col min="9221" max="9221" width="13.140625" style="52" bestFit="1" customWidth="1"/>
    <col min="9222" max="9222" width="15.28515625" style="52" customWidth="1"/>
    <col min="9223" max="9223" width="11" style="52" customWidth="1"/>
    <col min="9224" max="9224" width="8.7109375" style="52" bestFit="1" customWidth="1"/>
    <col min="9225" max="9225" width="7.28515625" style="52" customWidth="1"/>
    <col min="9226" max="9226" width="3.85546875" style="52" bestFit="1" customWidth="1"/>
    <col min="9227" max="9227" width="4.42578125" style="52" bestFit="1" customWidth="1"/>
    <col min="9228" max="9228" width="4.28515625" style="52" customWidth="1"/>
    <col min="9229" max="9229" width="6" style="52" customWidth="1"/>
    <col min="9230" max="9230" width="5.7109375" style="52" customWidth="1"/>
    <col min="9231" max="9231" width="4" style="52" customWidth="1"/>
    <col min="9232" max="9233" width="6" style="52" customWidth="1"/>
    <col min="9234" max="9242" width="5.42578125" style="52" customWidth="1"/>
    <col min="9243" max="9243" width="7.7109375" style="52" customWidth="1"/>
    <col min="9244" max="9244" width="28.5703125" style="52" customWidth="1"/>
    <col min="9245" max="9245" width="11.42578125" style="52"/>
    <col min="9246" max="9246" width="15.7109375" style="52" customWidth="1"/>
    <col min="9247" max="9474" width="11.42578125" style="52"/>
    <col min="9475" max="9475" width="36.85546875" style="52" customWidth="1"/>
    <col min="9476" max="9476" width="9.140625" style="52" bestFit="1" customWidth="1"/>
    <col min="9477" max="9477" width="13.140625" style="52" bestFit="1" customWidth="1"/>
    <col min="9478" max="9478" width="15.28515625" style="52" customWidth="1"/>
    <col min="9479" max="9479" width="11" style="52" customWidth="1"/>
    <col min="9480" max="9480" width="8.7109375" style="52" bestFit="1" customWidth="1"/>
    <col min="9481" max="9481" width="7.28515625" style="52" customWidth="1"/>
    <col min="9482" max="9482" width="3.85546875" style="52" bestFit="1" customWidth="1"/>
    <col min="9483" max="9483" width="4.42578125" style="52" bestFit="1" customWidth="1"/>
    <col min="9484" max="9484" width="4.28515625" style="52" customWidth="1"/>
    <col min="9485" max="9485" width="6" style="52" customWidth="1"/>
    <col min="9486" max="9486" width="5.7109375" style="52" customWidth="1"/>
    <col min="9487" max="9487" width="4" style="52" customWidth="1"/>
    <col min="9488" max="9489" width="6" style="52" customWidth="1"/>
    <col min="9490" max="9498" width="5.42578125" style="52" customWidth="1"/>
    <col min="9499" max="9499" width="7.7109375" style="52" customWidth="1"/>
    <col min="9500" max="9500" width="28.5703125" style="52" customWidth="1"/>
    <col min="9501" max="9501" width="11.42578125" style="52"/>
    <col min="9502" max="9502" width="15.7109375" style="52" customWidth="1"/>
    <col min="9503" max="9730" width="11.42578125" style="52"/>
    <col min="9731" max="9731" width="36.85546875" style="52" customWidth="1"/>
    <col min="9732" max="9732" width="9.140625" style="52" bestFit="1" customWidth="1"/>
    <col min="9733" max="9733" width="13.140625" style="52" bestFit="1" customWidth="1"/>
    <col min="9734" max="9734" width="15.28515625" style="52" customWidth="1"/>
    <col min="9735" max="9735" width="11" style="52" customWidth="1"/>
    <col min="9736" max="9736" width="8.7109375" style="52" bestFit="1" customWidth="1"/>
    <col min="9737" max="9737" width="7.28515625" style="52" customWidth="1"/>
    <col min="9738" max="9738" width="3.85546875" style="52" bestFit="1" customWidth="1"/>
    <col min="9739" max="9739" width="4.42578125" style="52" bestFit="1" customWidth="1"/>
    <col min="9740" max="9740" width="4.28515625" style="52" customWidth="1"/>
    <col min="9741" max="9741" width="6" style="52" customWidth="1"/>
    <col min="9742" max="9742" width="5.7109375" style="52" customWidth="1"/>
    <col min="9743" max="9743" width="4" style="52" customWidth="1"/>
    <col min="9744" max="9745" width="6" style="52" customWidth="1"/>
    <col min="9746" max="9754" width="5.42578125" style="52" customWidth="1"/>
    <col min="9755" max="9755" width="7.7109375" style="52" customWidth="1"/>
    <col min="9756" max="9756" width="28.5703125" style="52" customWidth="1"/>
    <col min="9757" max="9757" width="11.42578125" style="52"/>
    <col min="9758" max="9758" width="15.7109375" style="52" customWidth="1"/>
    <col min="9759" max="9986" width="11.42578125" style="52"/>
    <col min="9987" max="9987" width="36.85546875" style="52" customWidth="1"/>
    <col min="9988" max="9988" width="9.140625" style="52" bestFit="1" customWidth="1"/>
    <col min="9989" max="9989" width="13.140625" style="52" bestFit="1" customWidth="1"/>
    <col min="9990" max="9990" width="15.28515625" style="52" customWidth="1"/>
    <col min="9991" max="9991" width="11" style="52" customWidth="1"/>
    <col min="9992" max="9992" width="8.7109375" style="52" bestFit="1" customWidth="1"/>
    <col min="9993" max="9993" width="7.28515625" style="52" customWidth="1"/>
    <col min="9994" max="9994" width="3.85546875" style="52" bestFit="1" customWidth="1"/>
    <col min="9995" max="9995" width="4.42578125" style="52" bestFit="1" customWidth="1"/>
    <col min="9996" max="9996" width="4.28515625" style="52" customWidth="1"/>
    <col min="9997" max="9997" width="6" style="52" customWidth="1"/>
    <col min="9998" max="9998" width="5.7109375" style="52" customWidth="1"/>
    <col min="9999" max="9999" width="4" style="52" customWidth="1"/>
    <col min="10000" max="10001" width="6" style="52" customWidth="1"/>
    <col min="10002" max="10010" width="5.42578125" style="52" customWidth="1"/>
    <col min="10011" max="10011" width="7.7109375" style="52" customWidth="1"/>
    <col min="10012" max="10012" width="28.5703125" style="52" customWidth="1"/>
    <col min="10013" max="10013" width="11.42578125" style="52"/>
    <col min="10014" max="10014" width="15.7109375" style="52" customWidth="1"/>
    <col min="10015" max="10242" width="11.42578125" style="52"/>
    <col min="10243" max="10243" width="36.85546875" style="52" customWidth="1"/>
    <col min="10244" max="10244" width="9.140625" style="52" bestFit="1" customWidth="1"/>
    <col min="10245" max="10245" width="13.140625" style="52" bestFit="1" customWidth="1"/>
    <col min="10246" max="10246" width="15.28515625" style="52" customWidth="1"/>
    <col min="10247" max="10247" width="11" style="52" customWidth="1"/>
    <col min="10248" max="10248" width="8.7109375" style="52" bestFit="1" customWidth="1"/>
    <col min="10249" max="10249" width="7.28515625" style="52" customWidth="1"/>
    <col min="10250" max="10250" width="3.85546875" style="52" bestFit="1" customWidth="1"/>
    <col min="10251" max="10251" width="4.42578125" style="52" bestFit="1" customWidth="1"/>
    <col min="10252" max="10252" width="4.28515625" style="52" customWidth="1"/>
    <col min="10253" max="10253" width="6" style="52" customWidth="1"/>
    <col min="10254" max="10254" width="5.7109375" style="52" customWidth="1"/>
    <col min="10255" max="10255" width="4" style="52" customWidth="1"/>
    <col min="10256" max="10257" width="6" style="52" customWidth="1"/>
    <col min="10258" max="10266" width="5.42578125" style="52" customWidth="1"/>
    <col min="10267" max="10267" width="7.7109375" style="52" customWidth="1"/>
    <col min="10268" max="10268" width="28.5703125" style="52" customWidth="1"/>
    <col min="10269" max="10269" width="11.42578125" style="52"/>
    <col min="10270" max="10270" width="15.7109375" style="52" customWidth="1"/>
    <col min="10271" max="10498" width="11.42578125" style="52"/>
    <col min="10499" max="10499" width="36.85546875" style="52" customWidth="1"/>
    <col min="10500" max="10500" width="9.140625" style="52" bestFit="1" customWidth="1"/>
    <col min="10501" max="10501" width="13.140625" style="52" bestFit="1" customWidth="1"/>
    <col min="10502" max="10502" width="15.28515625" style="52" customWidth="1"/>
    <col min="10503" max="10503" width="11" style="52" customWidth="1"/>
    <col min="10504" max="10504" width="8.7109375" style="52" bestFit="1" customWidth="1"/>
    <col min="10505" max="10505" width="7.28515625" style="52" customWidth="1"/>
    <col min="10506" max="10506" width="3.85546875" style="52" bestFit="1" customWidth="1"/>
    <col min="10507" max="10507" width="4.42578125" style="52" bestFit="1" customWidth="1"/>
    <col min="10508" max="10508" width="4.28515625" style="52" customWidth="1"/>
    <col min="10509" max="10509" width="6" style="52" customWidth="1"/>
    <col min="10510" max="10510" width="5.7109375" style="52" customWidth="1"/>
    <col min="10511" max="10511" width="4" style="52" customWidth="1"/>
    <col min="10512" max="10513" width="6" style="52" customWidth="1"/>
    <col min="10514" max="10522" width="5.42578125" style="52" customWidth="1"/>
    <col min="10523" max="10523" width="7.7109375" style="52" customWidth="1"/>
    <col min="10524" max="10524" width="28.5703125" style="52" customWidth="1"/>
    <col min="10525" max="10525" width="11.42578125" style="52"/>
    <col min="10526" max="10526" width="15.7109375" style="52" customWidth="1"/>
    <col min="10527" max="10754" width="11.42578125" style="52"/>
    <col min="10755" max="10755" width="36.85546875" style="52" customWidth="1"/>
    <col min="10756" max="10756" width="9.140625" style="52" bestFit="1" customWidth="1"/>
    <col min="10757" max="10757" width="13.140625" style="52" bestFit="1" customWidth="1"/>
    <col min="10758" max="10758" width="15.28515625" style="52" customWidth="1"/>
    <col min="10759" max="10759" width="11" style="52" customWidth="1"/>
    <col min="10760" max="10760" width="8.7109375" style="52" bestFit="1" customWidth="1"/>
    <col min="10761" max="10761" width="7.28515625" style="52" customWidth="1"/>
    <col min="10762" max="10762" width="3.85546875" style="52" bestFit="1" customWidth="1"/>
    <col min="10763" max="10763" width="4.42578125" style="52" bestFit="1" customWidth="1"/>
    <col min="10764" max="10764" width="4.28515625" style="52" customWidth="1"/>
    <col min="10765" max="10765" width="6" style="52" customWidth="1"/>
    <col min="10766" max="10766" width="5.7109375" style="52" customWidth="1"/>
    <col min="10767" max="10767" width="4" style="52" customWidth="1"/>
    <col min="10768" max="10769" width="6" style="52" customWidth="1"/>
    <col min="10770" max="10778" width="5.42578125" style="52" customWidth="1"/>
    <col min="10779" max="10779" width="7.7109375" style="52" customWidth="1"/>
    <col min="10780" max="10780" width="28.5703125" style="52" customWidth="1"/>
    <col min="10781" max="10781" width="11.42578125" style="52"/>
    <col min="10782" max="10782" width="15.7109375" style="52" customWidth="1"/>
    <col min="10783" max="11010" width="11.42578125" style="52"/>
    <col min="11011" max="11011" width="36.85546875" style="52" customWidth="1"/>
    <col min="11012" max="11012" width="9.140625" style="52" bestFit="1" customWidth="1"/>
    <col min="11013" max="11013" width="13.140625" style="52" bestFit="1" customWidth="1"/>
    <col min="11014" max="11014" width="15.28515625" style="52" customWidth="1"/>
    <col min="11015" max="11015" width="11" style="52" customWidth="1"/>
    <col min="11016" max="11016" width="8.7109375" style="52" bestFit="1" customWidth="1"/>
    <col min="11017" max="11017" width="7.28515625" style="52" customWidth="1"/>
    <col min="11018" max="11018" width="3.85546875" style="52" bestFit="1" customWidth="1"/>
    <col min="11019" max="11019" width="4.42578125" style="52" bestFit="1" customWidth="1"/>
    <col min="11020" max="11020" width="4.28515625" style="52" customWidth="1"/>
    <col min="11021" max="11021" width="6" style="52" customWidth="1"/>
    <col min="11022" max="11022" width="5.7109375" style="52" customWidth="1"/>
    <col min="11023" max="11023" width="4" style="52" customWidth="1"/>
    <col min="11024" max="11025" width="6" style="52" customWidth="1"/>
    <col min="11026" max="11034" width="5.42578125" style="52" customWidth="1"/>
    <col min="11035" max="11035" width="7.7109375" style="52" customWidth="1"/>
    <col min="11036" max="11036" width="28.5703125" style="52" customWidth="1"/>
    <col min="11037" max="11037" width="11.42578125" style="52"/>
    <col min="11038" max="11038" width="15.7109375" style="52" customWidth="1"/>
    <col min="11039" max="11266" width="11.42578125" style="52"/>
    <col min="11267" max="11267" width="36.85546875" style="52" customWidth="1"/>
    <col min="11268" max="11268" width="9.140625" style="52" bestFit="1" customWidth="1"/>
    <col min="11269" max="11269" width="13.140625" style="52" bestFit="1" customWidth="1"/>
    <col min="11270" max="11270" width="15.28515625" style="52" customWidth="1"/>
    <col min="11271" max="11271" width="11" style="52" customWidth="1"/>
    <col min="11272" max="11272" width="8.7109375" style="52" bestFit="1" customWidth="1"/>
    <col min="11273" max="11273" width="7.28515625" style="52" customWidth="1"/>
    <col min="11274" max="11274" width="3.85546875" style="52" bestFit="1" customWidth="1"/>
    <col min="11275" max="11275" width="4.42578125" style="52" bestFit="1" customWidth="1"/>
    <col min="11276" max="11276" width="4.28515625" style="52" customWidth="1"/>
    <col min="11277" max="11277" width="6" style="52" customWidth="1"/>
    <col min="11278" max="11278" width="5.7109375" style="52" customWidth="1"/>
    <col min="11279" max="11279" width="4" style="52" customWidth="1"/>
    <col min="11280" max="11281" width="6" style="52" customWidth="1"/>
    <col min="11282" max="11290" width="5.42578125" style="52" customWidth="1"/>
    <col min="11291" max="11291" width="7.7109375" style="52" customWidth="1"/>
    <col min="11292" max="11292" width="28.5703125" style="52" customWidth="1"/>
    <col min="11293" max="11293" width="11.42578125" style="52"/>
    <col min="11294" max="11294" width="15.7109375" style="52" customWidth="1"/>
    <col min="11295" max="11522" width="11.42578125" style="52"/>
    <col min="11523" max="11523" width="36.85546875" style="52" customWidth="1"/>
    <col min="11524" max="11524" width="9.140625" style="52" bestFit="1" customWidth="1"/>
    <col min="11525" max="11525" width="13.140625" style="52" bestFit="1" customWidth="1"/>
    <col min="11526" max="11526" width="15.28515625" style="52" customWidth="1"/>
    <col min="11527" max="11527" width="11" style="52" customWidth="1"/>
    <col min="11528" max="11528" width="8.7109375" style="52" bestFit="1" customWidth="1"/>
    <col min="11529" max="11529" width="7.28515625" style="52" customWidth="1"/>
    <col min="11530" max="11530" width="3.85546875" style="52" bestFit="1" customWidth="1"/>
    <col min="11531" max="11531" width="4.42578125" style="52" bestFit="1" customWidth="1"/>
    <col min="11532" max="11532" width="4.28515625" style="52" customWidth="1"/>
    <col min="11533" max="11533" width="6" style="52" customWidth="1"/>
    <col min="11534" max="11534" width="5.7109375" style="52" customWidth="1"/>
    <col min="11535" max="11535" width="4" style="52" customWidth="1"/>
    <col min="11536" max="11537" width="6" style="52" customWidth="1"/>
    <col min="11538" max="11546" width="5.42578125" style="52" customWidth="1"/>
    <col min="11547" max="11547" width="7.7109375" style="52" customWidth="1"/>
    <col min="11548" max="11548" width="28.5703125" style="52" customWidth="1"/>
    <col min="11549" max="11549" width="11.42578125" style="52"/>
    <col min="11550" max="11550" width="15.7109375" style="52" customWidth="1"/>
    <col min="11551" max="11778" width="11.42578125" style="52"/>
    <col min="11779" max="11779" width="36.85546875" style="52" customWidth="1"/>
    <col min="11780" max="11780" width="9.140625" style="52" bestFit="1" customWidth="1"/>
    <col min="11781" max="11781" width="13.140625" style="52" bestFit="1" customWidth="1"/>
    <col min="11782" max="11782" width="15.28515625" style="52" customWidth="1"/>
    <col min="11783" max="11783" width="11" style="52" customWidth="1"/>
    <col min="11784" max="11784" width="8.7109375" style="52" bestFit="1" customWidth="1"/>
    <col min="11785" max="11785" width="7.28515625" style="52" customWidth="1"/>
    <col min="11786" max="11786" width="3.85546875" style="52" bestFit="1" customWidth="1"/>
    <col min="11787" max="11787" width="4.42578125" style="52" bestFit="1" customWidth="1"/>
    <col min="11788" max="11788" width="4.28515625" style="52" customWidth="1"/>
    <col min="11789" max="11789" width="6" style="52" customWidth="1"/>
    <col min="11790" max="11790" width="5.7109375" style="52" customWidth="1"/>
    <col min="11791" max="11791" width="4" style="52" customWidth="1"/>
    <col min="11792" max="11793" width="6" style="52" customWidth="1"/>
    <col min="11794" max="11802" width="5.42578125" style="52" customWidth="1"/>
    <col min="11803" max="11803" width="7.7109375" style="52" customWidth="1"/>
    <col min="11804" max="11804" width="28.5703125" style="52" customWidth="1"/>
    <col min="11805" max="11805" width="11.42578125" style="52"/>
    <col min="11806" max="11806" width="15.7109375" style="52" customWidth="1"/>
    <col min="11807" max="12034" width="11.42578125" style="52"/>
    <col min="12035" max="12035" width="36.85546875" style="52" customWidth="1"/>
    <col min="12036" max="12036" width="9.140625" style="52" bestFit="1" customWidth="1"/>
    <col min="12037" max="12037" width="13.140625" style="52" bestFit="1" customWidth="1"/>
    <col min="12038" max="12038" width="15.28515625" style="52" customWidth="1"/>
    <col min="12039" max="12039" width="11" style="52" customWidth="1"/>
    <col min="12040" max="12040" width="8.7109375" style="52" bestFit="1" customWidth="1"/>
    <col min="12041" max="12041" width="7.28515625" style="52" customWidth="1"/>
    <col min="12042" max="12042" width="3.85546875" style="52" bestFit="1" customWidth="1"/>
    <col min="12043" max="12043" width="4.42578125" style="52" bestFit="1" customWidth="1"/>
    <col min="12044" max="12044" width="4.28515625" style="52" customWidth="1"/>
    <col min="12045" max="12045" width="6" style="52" customWidth="1"/>
    <col min="12046" max="12046" width="5.7109375" style="52" customWidth="1"/>
    <col min="12047" max="12047" width="4" style="52" customWidth="1"/>
    <col min="12048" max="12049" width="6" style="52" customWidth="1"/>
    <col min="12050" max="12058" width="5.42578125" style="52" customWidth="1"/>
    <col min="12059" max="12059" width="7.7109375" style="52" customWidth="1"/>
    <col min="12060" max="12060" width="28.5703125" style="52" customWidth="1"/>
    <col min="12061" max="12061" width="11.42578125" style="52"/>
    <col min="12062" max="12062" width="15.7109375" style="52" customWidth="1"/>
    <col min="12063" max="12290" width="11.42578125" style="52"/>
    <col min="12291" max="12291" width="36.85546875" style="52" customWidth="1"/>
    <col min="12292" max="12292" width="9.140625" style="52" bestFit="1" customWidth="1"/>
    <col min="12293" max="12293" width="13.140625" style="52" bestFit="1" customWidth="1"/>
    <col min="12294" max="12294" width="15.28515625" style="52" customWidth="1"/>
    <col min="12295" max="12295" width="11" style="52" customWidth="1"/>
    <col min="12296" max="12296" width="8.7109375" style="52" bestFit="1" customWidth="1"/>
    <col min="12297" max="12297" width="7.28515625" style="52" customWidth="1"/>
    <col min="12298" max="12298" width="3.85546875" style="52" bestFit="1" customWidth="1"/>
    <col min="12299" max="12299" width="4.42578125" style="52" bestFit="1" customWidth="1"/>
    <col min="12300" max="12300" width="4.28515625" style="52" customWidth="1"/>
    <col min="12301" max="12301" width="6" style="52" customWidth="1"/>
    <col min="12302" max="12302" width="5.7109375" style="52" customWidth="1"/>
    <col min="12303" max="12303" width="4" style="52" customWidth="1"/>
    <col min="12304" max="12305" width="6" style="52" customWidth="1"/>
    <col min="12306" max="12314" width="5.42578125" style="52" customWidth="1"/>
    <col min="12315" max="12315" width="7.7109375" style="52" customWidth="1"/>
    <col min="12316" max="12316" width="28.5703125" style="52" customWidth="1"/>
    <col min="12317" max="12317" width="11.42578125" style="52"/>
    <col min="12318" max="12318" width="15.7109375" style="52" customWidth="1"/>
    <col min="12319" max="12546" width="11.42578125" style="52"/>
    <col min="12547" max="12547" width="36.85546875" style="52" customWidth="1"/>
    <col min="12548" max="12548" width="9.140625" style="52" bestFit="1" customWidth="1"/>
    <col min="12549" max="12549" width="13.140625" style="52" bestFit="1" customWidth="1"/>
    <col min="12550" max="12550" width="15.28515625" style="52" customWidth="1"/>
    <col min="12551" max="12551" width="11" style="52" customWidth="1"/>
    <col min="12552" max="12552" width="8.7109375" style="52" bestFit="1" customWidth="1"/>
    <col min="12553" max="12553" width="7.28515625" style="52" customWidth="1"/>
    <col min="12554" max="12554" width="3.85546875" style="52" bestFit="1" customWidth="1"/>
    <col min="12555" max="12555" width="4.42578125" style="52" bestFit="1" customWidth="1"/>
    <col min="12556" max="12556" width="4.28515625" style="52" customWidth="1"/>
    <col min="12557" max="12557" width="6" style="52" customWidth="1"/>
    <col min="12558" max="12558" width="5.7109375" style="52" customWidth="1"/>
    <col min="12559" max="12559" width="4" style="52" customWidth="1"/>
    <col min="12560" max="12561" width="6" style="52" customWidth="1"/>
    <col min="12562" max="12570" width="5.42578125" style="52" customWidth="1"/>
    <col min="12571" max="12571" width="7.7109375" style="52" customWidth="1"/>
    <col min="12572" max="12572" width="28.5703125" style="52" customWidth="1"/>
    <col min="12573" max="12573" width="11.42578125" style="52"/>
    <col min="12574" max="12574" width="15.7109375" style="52" customWidth="1"/>
    <col min="12575" max="12802" width="11.42578125" style="52"/>
    <col min="12803" max="12803" width="36.85546875" style="52" customWidth="1"/>
    <col min="12804" max="12804" width="9.140625" style="52" bestFit="1" customWidth="1"/>
    <col min="12805" max="12805" width="13.140625" style="52" bestFit="1" customWidth="1"/>
    <col min="12806" max="12806" width="15.28515625" style="52" customWidth="1"/>
    <col min="12807" max="12807" width="11" style="52" customWidth="1"/>
    <col min="12808" max="12808" width="8.7109375" style="52" bestFit="1" customWidth="1"/>
    <col min="12809" max="12809" width="7.28515625" style="52" customWidth="1"/>
    <col min="12810" max="12810" width="3.85546875" style="52" bestFit="1" customWidth="1"/>
    <col min="12811" max="12811" width="4.42578125" style="52" bestFit="1" customWidth="1"/>
    <col min="12812" max="12812" width="4.28515625" style="52" customWidth="1"/>
    <col min="12813" max="12813" width="6" style="52" customWidth="1"/>
    <col min="12814" max="12814" width="5.7109375" style="52" customWidth="1"/>
    <col min="12815" max="12815" width="4" style="52" customWidth="1"/>
    <col min="12816" max="12817" width="6" style="52" customWidth="1"/>
    <col min="12818" max="12826" width="5.42578125" style="52" customWidth="1"/>
    <col min="12827" max="12827" width="7.7109375" style="52" customWidth="1"/>
    <col min="12828" max="12828" width="28.5703125" style="52" customWidth="1"/>
    <col min="12829" max="12829" width="11.42578125" style="52"/>
    <col min="12830" max="12830" width="15.7109375" style="52" customWidth="1"/>
    <col min="12831" max="13058" width="11.42578125" style="52"/>
    <col min="13059" max="13059" width="36.85546875" style="52" customWidth="1"/>
    <col min="13060" max="13060" width="9.140625" style="52" bestFit="1" customWidth="1"/>
    <col min="13061" max="13061" width="13.140625" style="52" bestFit="1" customWidth="1"/>
    <col min="13062" max="13062" width="15.28515625" style="52" customWidth="1"/>
    <col min="13063" max="13063" width="11" style="52" customWidth="1"/>
    <col min="13064" max="13064" width="8.7109375" style="52" bestFit="1" customWidth="1"/>
    <col min="13065" max="13065" width="7.28515625" style="52" customWidth="1"/>
    <col min="13066" max="13066" width="3.85546875" style="52" bestFit="1" customWidth="1"/>
    <col min="13067" max="13067" width="4.42578125" style="52" bestFit="1" customWidth="1"/>
    <col min="13068" max="13068" width="4.28515625" style="52" customWidth="1"/>
    <col min="13069" max="13069" width="6" style="52" customWidth="1"/>
    <col min="13070" max="13070" width="5.7109375" style="52" customWidth="1"/>
    <col min="13071" max="13071" width="4" style="52" customWidth="1"/>
    <col min="13072" max="13073" width="6" style="52" customWidth="1"/>
    <col min="13074" max="13082" width="5.42578125" style="52" customWidth="1"/>
    <col min="13083" max="13083" width="7.7109375" style="52" customWidth="1"/>
    <col min="13084" max="13084" width="28.5703125" style="52" customWidth="1"/>
    <col min="13085" max="13085" width="11.42578125" style="52"/>
    <col min="13086" max="13086" width="15.7109375" style="52" customWidth="1"/>
    <col min="13087" max="13314" width="11.42578125" style="52"/>
    <col min="13315" max="13315" width="36.85546875" style="52" customWidth="1"/>
    <col min="13316" max="13316" width="9.140625" style="52" bestFit="1" customWidth="1"/>
    <col min="13317" max="13317" width="13.140625" style="52" bestFit="1" customWidth="1"/>
    <col min="13318" max="13318" width="15.28515625" style="52" customWidth="1"/>
    <col min="13319" max="13319" width="11" style="52" customWidth="1"/>
    <col min="13320" max="13320" width="8.7109375" style="52" bestFit="1" customWidth="1"/>
    <col min="13321" max="13321" width="7.28515625" style="52" customWidth="1"/>
    <col min="13322" max="13322" width="3.85546875" style="52" bestFit="1" customWidth="1"/>
    <col min="13323" max="13323" width="4.42578125" style="52" bestFit="1" customWidth="1"/>
    <col min="13324" max="13324" width="4.28515625" style="52" customWidth="1"/>
    <col min="13325" max="13325" width="6" style="52" customWidth="1"/>
    <col min="13326" max="13326" width="5.7109375" style="52" customWidth="1"/>
    <col min="13327" max="13327" width="4" style="52" customWidth="1"/>
    <col min="13328" max="13329" width="6" style="52" customWidth="1"/>
    <col min="13330" max="13338" width="5.42578125" style="52" customWidth="1"/>
    <col min="13339" max="13339" width="7.7109375" style="52" customWidth="1"/>
    <col min="13340" max="13340" width="28.5703125" style="52" customWidth="1"/>
    <col min="13341" max="13341" width="11.42578125" style="52"/>
    <col min="13342" max="13342" width="15.7109375" style="52" customWidth="1"/>
    <col min="13343" max="13570" width="11.42578125" style="52"/>
    <col min="13571" max="13571" width="36.85546875" style="52" customWidth="1"/>
    <col min="13572" max="13572" width="9.140625" style="52" bestFit="1" customWidth="1"/>
    <col min="13573" max="13573" width="13.140625" style="52" bestFit="1" customWidth="1"/>
    <col min="13574" max="13574" width="15.28515625" style="52" customWidth="1"/>
    <col min="13575" max="13575" width="11" style="52" customWidth="1"/>
    <col min="13576" max="13576" width="8.7109375" style="52" bestFit="1" customWidth="1"/>
    <col min="13577" max="13577" width="7.28515625" style="52" customWidth="1"/>
    <col min="13578" max="13578" width="3.85546875" style="52" bestFit="1" customWidth="1"/>
    <col min="13579" max="13579" width="4.42578125" style="52" bestFit="1" customWidth="1"/>
    <col min="13580" max="13580" width="4.28515625" style="52" customWidth="1"/>
    <col min="13581" max="13581" width="6" style="52" customWidth="1"/>
    <col min="13582" max="13582" width="5.7109375" style="52" customWidth="1"/>
    <col min="13583" max="13583" width="4" style="52" customWidth="1"/>
    <col min="13584" max="13585" width="6" style="52" customWidth="1"/>
    <col min="13586" max="13594" width="5.42578125" style="52" customWidth="1"/>
    <col min="13595" max="13595" width="7.7109375" style="52" customWidth="1"/>
    <col min="13596" max="13596" width="28.5703125" style="52" customWidth="1"/>
    <col min="13597" max="13597" width="11.42578125" style="52"/>
    <col min="13598" max="13598" width="15.7109375" style="52" customWidth="1"/>
    <col min="13599" max="13826" width="11.42578125" style="52"/>
    <col min="13827" max="13827" width="36.85546875" style="52" customWidth="1"/>
    <col min="13828" max="13828" width="9.140625" style="52" bestFit="1" customWidth="1"/>
    <col min="13829" max="13829" width="13.140625" style="52" bestFit="1" customWidth="1"/>
    <col min="13830" max="13830" width="15.28515625" style="52" customWidth="1"/>
    <col min="13831" max="13831" width="11" style="52" customWidth="1"/>
    <col min="13832" max="13832" width="8.7109375" style="52" bestFit="1" customWidth="1"/>
    <col min="13833" max="13833" width="7.28515625" style="52" customWidth="1"/>
    <col min="13834" max="13834" width="3.85546875" style="52" bestFit="1" customWidth="1"/>
    <col min="13835" max="13835" width="4.42578125" style="52" bestFit="1" customWidth="1"/>
    <col min="13836" max="13836" width="4.28515625" style="52" customWidth="1"/>
    <col min="13837" max="13837" width="6" style="52" customWidth="1"/>
    <col min="13838" max="13838" width="5.7109375" style="52" customWidth="1"/>
    <col min="13839" max="13839" width="4" style="52" customWidth="1"/>
    <col min="13840" max="13841" width="6" style="52" customWidth="1"/>
    <col min="13842" max="13850" width="5.42578125" style="52" customWidth="1"/>
    <col min="13851" max="13851" width="7.7109375" style="52" customWidth="1"/>
    <col min="13852" max="13852" width="28.5703125" style="52" customWidth="1"/>
    <col min="13853" max="13853" width="11.42578125" style="52"/>
    <col min="13854" max="13854" width="15.7109375" style="52" customWidth="1"/>
    <col min="13855" max="14082" width="11.42578125" style="52"/>
    <col min="14083" max="14083" width="36.85546875" style="52" customWidth="1"/>
    <col min="14084" max="14084" width="9.140625" style="52" bestFit="1" customWidth="1"/>
    <col min="14085" max="14085" width="13.140625" style="52" bestFit="1" customWidth="1"/>
    <col min="14086" max="14086" width="15.28515625" style="52" customWidth="1"/>
    <col min="14087" max="14087" width="11" style="52" customWidth="1"/>
    <col min="14088" max="14088" width="8.7109375" style="52" bestFit="1" customWidth="1"/>
    <col min="14089" max="14089" width="7.28515625" style="52" customWidth="1"/>
    <col min="14090" max="14090" width="3.85546875" style="52" bestFit="1" customWidth="1"/>
    <col min="14091" max="14091" width="4.42578125" style="52" bestFit="1" customWidth="1"/>
    <col min="14092" max="14092" width="4.28515625" style="52" customWidth="1"/>
    <col min="14093" max="14093" width="6" style="52" customWidth="1"/>
    <col min="14094" max="14094" width="5.7109375" style="52" customWidth="1"/>
    <col min="14095" max="14095" width="4" style="52" customWidth="1"/>
    <col min="14096" max="14097" width="6" style="52" customWidth="1"/>
    <col min="14098" max="14106" width="5.42578125" style="52" customWidth="1"/>
    <col min="14107" max="14107" width="7.7109375" style="52" customWidth="1"/>
    <col min="14108" max="14108" width="28.5703125" style="52" customWidth="1"/>
    <col min="14109" max="14109" width="11.42578125" style="52"/>
    <col min="14110" max="14110" width="15.7109375" style="52" customWidth="1"/>
    <col min="14111" max="14338" width="11.42578125" style="52"/>
    <col min="14339" max="14339" width="36.85546875" style="52" customWidth="1"/>
    <col min="14340" max="14340" width="9.140625" style="52" bestFit="1" customWidth="1"/>
    <col min="14341" max="14341" width="13.140625" style="52" bestFit="1" customWidth="1"/>
    <col min="14342" max="14342" width="15.28515625" style="52" customWidth="1"/>
    <col min="14343" max="14343" width="11" style="52" customWidth="1"/>
    <col min="14344" max="14344" width="8.7109375" style="52" bestFit="1" customWidth="1"/>
    <col min="14345" max="14345" width="7.28515625" style="52" customWidth="1"/>
    <col min="14346" max="14346" width="3.85546875" style="52" bestFit="1" customWidth="1"/>
    <col min="14347" max="14347" width="4.42578125" style="52" bestFit="1" customWidth="1"/>
    <col min="14348" max="14348" width="4.28515625" style="52" customWidth="1"/>
    <col min="14349" max="14349" width="6" style="52" customWidth="1"/>
    <col min="14350" max="14350" width="5.7109375" style="52" customWidth="1"/>
    <col min="14351" max="14351" width="4" style="52" customWidth="1"/>
    <col min="14352" max="14353" width="6" style="52" customWidth="1"/>
    <col min="14354" max="14362" width="5.42578125" style="52" customWidth="1"/>
    <col min="14363" max="14363" width="7.7109375" style="52" customWidth="1"/>
    <col min="14364" max="14364" width="28.5703125" style="52" customWidth="1"/>
    <col min="14365" max="14365" width="11.42578125" style="52"/>
    <col min="14366" max="14366" width="15.7109375" style="52" customWidth="1"/>
    <col min="14367" max="14594" width="11.42578125" style="52"/>
    <col min="14595" max="14595" width="36.85546875" style="52" customWidth="1"/>
    <col min="14596" max="14596" width="9.140625" style="52" bestFit="1" customWidth="1"/>
    <col min="14597" max="14597" width="13.140625" style="52" bestFit="1" customWidth="1"/>
    <col min="14598" max="14598" width="15.28515625" style="52" customWidth="1"/>
    <col min="14599" max="14599" width="11" style="52" customWidth="1"/>
    <col min="14600" max="14600" width="8.7109375" style="52" bestFit="1" customWidth="1"/>
    <col min="14601" max="14601" width="7.28515625" style="52" customWidth="1"/>
    <col min="14602" max="14602" width="3.85546875" style="52" bestFit="1" customWidth="1"/>
    <col min="14603" max="14603" width="4.42578125" style="52" bestFit="1" customWidth="1"/>
    <col min="14604" max="14604" width="4.28515625" style="52" customWidth="1"/>
    <col min="14605" max="14605" width="6" style="52" customWidth="1"/>
    <col min="14606" max="14606" width="5.7109375" style="52" customWidth="1"/>
    <col min="14607" max="14607" width="4" style="52" customWidth="1"/>
    <col min="14608" max="14609" width="6" style="52" customWidth="1"/>
    <col min="14610" max="14618" width="5.42578125" style="52" customWidth="1"/>
    <col min="14619" max="14619" width="7.7109375" style="52" customWidth="1"/>
    <col min="14620" max="14620" width="28.5703125" style="52" customWidth="1"/>
    <col min="14621" max="14621" width="11.42578125" style="52"/>
    <col min="14622" max="14622" width="15.7109375" style="52" customWidth="1"/>
    <col min="14623" max="14850" width="11.42578125" style="52"/>
    <col min="14851" max="14851" width="36.85546875" style="52" customWidth="1"/>
    <col min="14852" max="14852" width="9.140625" style="52" bestFit="1" customWidth="1"/>
    <col min="14853" max="14853" width="13.140625" style="52" bestFit="1" customWidth="1"/>
    <col min="14854" max="14854" width="15.28515625" style="52" customWidth="1"/>
    <col min="14855" max="14855" width="11" style="52" customWidth="1"/>
    <col min="14856" max="14856" width="8.7109375" style="52" bestFit="1" customWidth="1"/>
    <col min="14857" max="14857" width="7.28515625" style="52" customWidth="1"/>
    <col min="14858" max="14858" width="3.85546875" style="52" bestFit="1" customWidth="1"/>
    <col min="14859" max="14859" width="4.42578125" style="52" bestFit="1" customWidth="1"/>
    <col min="14860" max="14860" width="4.28515625" style="52" customWidth="1"/>
    <col min="14861" max="14861" width="6" style="52" customWidth="1"/>
    <col min="14862" max="14862" width="5.7109375" style="52" customWidth="1"/>
    <col min="14863" max="14863" width="4" style="52" customWidth="1"/>
    <col min="14864" max="14865" width="6" style="52" customWidth="1"/>
    <col min="14866" max="14874" width="5.42578125" style="52" customWidth="1"/>
    <col min="14875" max="14875" width="7.7109375" style="52" customWidth="1"/>
    <col min="14876" max="14876" width="28.5703125" style="52" customWidth="1"/>
    <col min="14877" max="14877" width="11.42578125" style="52"/>
    <col min="14878" max="14878" width="15.7109375" style="52" customWidth="1"/>
    <col min="14879" max="15106" width="11.42578125" style="52"/>
    <col min="15107" max="15107" width="36.85546875" style="52" customWidth="1"/>
    <col min="15108" max="15108" width="9.140625" style="52" bestFit="1" customWidth="1"/>
    <col min="15109" max="15109" width="13.140625" style="52" bestFit="1" customWidth="1"/>
    <col min="15110" max="15110" width="15.28515625" style="52" customWidth="1"/>
    <col min="15111" max="15111" width="11" style="52" customWidth="1"/>
    <col min="15112" max="15112" width="8.7109375" style="52" bestFit="1" customWidth="1"/>
    <col min="15113" max="15113" width="7.28515625" style="52" customWidth="1"/>
    <col min="15114" max="15114" width="3.85546875" style="52" bestFit="1" customWidth="1"/>
    <col min="15115" max="15115" width="4.42578125" style="52" bestFit="1" customWidth="1"/>
    <col min="15116" max="15116" width="4.28515625" style="52" customWidth="1"/>
    <col min="15117" max="15117" width="6" style="52" customWidth="1"/>
    <col min="15118" max="15118" width="5.7109375" style="52" customWidth="1"/>
    <col min="15119" max="15119" width="4" style="52" customWidth="1"/>
    <col min="15120" max="15121" width="6" style="52" customWidth="1"/>
    <col min="15122" max="15130" width="5.42578125" style="52" customWidth="1"/>
    <col min="15131" max="15131" width="7.7109375" style="52" customWidth="1"/>
    <col min="15132" max="15132" width="28.5703125" style="52" customWidth="1"/>
    <col min="15133" max="15133" width="11.42578125" style="52"/>
    <col min="15134" max="15134" width="15.7109375" style="52" customWidth="1"/>
    <col min="15135" max="15362" width="11.42578125" style="52"/>
    <col min="15363" max="15363" width="36.85546875" style="52" customWidth="1"/>
    <col min="15364" max="15364" width="9.140625" style="52" bestFit="1" customWidth="1"/>
    <col min="15365" max="15365" width="13.140625" style="52" bestFit="1" customWidth="1"/>
    <col min="15366" max="15366" width="15.28515625" style="52" customWidth="1"/>
    <col min="15367" max="15367" width="11" style="52" customWidth="1"/>
    <col min="15368" max="15368" width="8.7109375" style="52" bestFit="1" customWidth="1"/>
    <col min="15369" max="15369" width="7.28515625" style="52" customWidth="1"/>
    <col min="15370" max="15370" width="3.85546875" style="52" bestFit="1" customWidth="1"/>
    <col min="15371" max="15371" width="4.42578125" style="52" bestFit="1" customWidth="1"/>
    <col min="15372" max="15372" width="4.28515625" style="52" customWidth="1"/>
    <col min="15373" max="15373" width="6" style="52" customWidth="1"/>
    <col min="15374" max="15374" width="5.7109375" style="52" customWidth="1"/>
    <col min="15375" max="15375" width="4" style="52" customWidth="1"/>
    <col min="15376" max="15377" width="6" style="52" customWidth="1"/>
    <col min="15378" max="15386" width="5.42578125" style="52" customWidth="1"/>
    <col min="15387" max="15387" width="7.7109375" style="52" customWidth="1"/>
    <col min="15388" max="15388" width="28.5703125" style="52" customWidth="1"/>
    <col min="15389" max="15389" width="11.42578125" style="52"/>
    <col min="15390" max="15390" width="15.7109375" style="52" customWidth="1"/>
    <col min="15391" max="15618" width="11.42578125" style="52"/>
    <col min="15619" max="15619" width="36.85546875" style="52" customWidth="1"/>
    <col min="15620" max="15620" width="9.140625" style="52" bestFit="1" customWidth="1"/>
    <col min="15621" max="15621" width="13.140625" style="52" bestFit="1" customWidth="1"/>
    <col min="15622" max="15622" width="15.28515625" style="52" customWidth="1"/>
    <col min="15623" max="15623" width="11" style="52" customWidth="1"/>
    <col min="15624" max="15624" width="8.7109375" style="52" bestFit="1" customWidth="1"/>
    <col min="15625" max="15625" width="7.28515625" style="52" customWidth="1"/>
    <col min="15626" max="15626" width="3.85546875" style="52" bestFit="1" customWidth="1"/>
    <col min="15627" max="15627" width="4.42578125" style="52" bestFit="1" customWidth="1"/>
    <col min="15628" max="15628" width="4.28515625" style="52" customWidth="1"/>
    <col min="15629" max="15629" width="6" style="52" customWidth="1"/>
    <col min="15630" max="15630" width="5.7109375" style="52" customWidth="1"/>
    <col min="15631" max="15631" width="4" style="52" customWidth="1"/>
    <col min="15632" max="15633" width="6" style="52" customWidth="1"/>
    <col min="15634" max="15642" width="5.42578125" style="52" customWidth="1"/>
    <col min="15643" max="15643" width="7.7109375" style="52" customWidth="1"/>
    <col min="15644" max="15644" width="28.5703125" style="52" customWidth="1"/>
    <col min="15645" max="15645" width="11.42578125" style="52"/>
    <col min="15646" max="15646" width="15.7109375" style="52" customWidth="1"/>
    <col min="15647" max="15874" width="11.42578125" style="52"/>
    <col min="15875" max="15875" width="36.85546875" style="52" customWidth="1"/>
    <col min="15876" max="15876" width="9.140625" style="52" bestFit="1" customWidth="1"/>
    <col min="15877" max="15877" width="13.140625" style="52" bestFit="1" customWidth="1"/>
    <col min="15878" max="15878" width="15.28515625" style="52" customWidth="1"/>
    <col min="15879" max="15879" width="11" style="52" customWidth="1"/>
    <col min="15880" max="15880" width="8.7109375" style="52" bestFit="1" customWidth="1"/>
    <col min="15881" max="15881" width="7.28515625" style="52" customWidth="1"/>
    <col min="15882" max="15882" width="3.85546875" style="52" bestFit="1" customWidth="1"/>
    <col min="15883" max="15883" width="4.42578125" style="52" bestFit="1" customWidth="1"/>
    <col min="15884" max="15884" width="4.28515625" style="52" customWidth="1"/>
    <col min="15885" max="15885" width="6" style="52" customWidth="1"/>
    <col min="15886" max="15886" width="5.7109375" style="52" customWidth="1"/>
    <col min="15887" max="15887" width="4" style="52" customWidth="1"/>
    <col min="15888" max="15889" width="6" style="52" customWidth="1"/>
    <col min="15890" max="15898" width="5.42578125" style="52" customWidth="1"/>
    <col min="15899" max="15899" width="7.7109375" style="52" customWidth="1"/>
    <col min="15900" max="15900" width="28.5703125" style="52" customWidth="1"/>
    <col min="15901" max="15901" width="11.42578125" style="52"/>
    <col min="15902" max="15902" width="15.7109375" style="52" customWidth="1"/>
    <col min="15903" max="16130" width="11.42578125" style="52"/>
    <col min="16131" max="16131" width="36.85546875" style="52" customWidth="1"/>
    <col min="16132" max="16132" width="9.140625" style="52" bestFit="1" customWidth="1"/>
    <col min="16133" max="16133" width="13.140625" style="52" bestFit="1" customWidth="1"/>
    <col min="16134" max="16134" width="15.28515625" style="52" customWidth="1"/>
    <col min="16135" max="16135" width="11" style="52" customWidth="1"/>
    <col min="16136" max="16136" width="8.7109375" style="52" bestFit="1" customWidth="1"/>
    <col min="16137" max="16137" width="7.28515625" style="52" customWidth="1"/>
    <col min="16138" max="16138" width="3.85546875" style="52" bestFit="1" customWidth="1"/>
    <col min="16139" max="16139" width="4.42578125" style="52" bestFit="1" customWidth="1"/>
    <col min="16140" max="16140" width="4.28515625" style="52" customWidth="1"/>
    <col min="16141" max="16141" width="6" style="52" customWidth="1"/>
    <col min="16142" max="16142" width="5.7109375" style="52" customWidth="1"/>
    <col min="16143" max="16143" width="4" style="52" customWidth="1"/>
    <col min="16144" max="16145" width="6" style="52" customWidth="1"/>
    <col min="16146" max="16154" width="5.42578125" style="52" customWidth="1"/>
    <col min="16155" max="16155" width="7.7109375" style="52" customWidth="1"/>
    <col min="16156" max="16156" width="28.5703125" style="52" customWidth="1"/>
    <col min="16157" max="16157" width="11.42578125" style="52"/>
    <col min="16158" max="16158" width="15.7109375" style="52" customWidth="1"/>
    <col min="16159" max="16384" width="11.42578125" style="52"/>
  </cols>
  <sheetData>
    <row r="2" spans="1:33" x14ac:dyDescent="0.2">
      <c r="R2" s="52"/>
      <c r="S2" s="52"/>
      <c r="T2" s="52"/>
      <c r="U2" s="52"/>
      <c r="V2" s="52"/>
      <c r="W2" s="52"/>
      <c r="X2" s="52"/>
    </row>
    <row r="3" spans="1:33" x14ac:dyDescent="0.2">
      <c r="B3" s="54" t="s">
        <v>218</v>
      </c>
      <c r="C3" s="54"/>
      <c r="E3" s="54"/>
      <c r="F3" s="54"/>
      <c r="G3" s="54"/>
      <c r="H3" s="54"/>
      <c r="I3" s="54"/>
      <c r="J3" s="54"/>
      <c r="K3" s="54"/>
      <c r="R3" s="52"/>
      <c r="S3" s="52"/>
      <c r="T3" s="52"/>
      <c r="U3" s="52"/>
      <c r="V3" s="52"/>
      <c r="W3" s="52"/>
      <c r="X3" s="52"/>
    </row>
    <row r="5" spans="1:33" x14ac:dyDescent="0.2">
      <c r="Q5" s="55"/>
    </row>
    <row r="6" spans="1:33" ht="22.5" customHeight="1" x14ac:dyDescent="0.2">
      <c r="B6" s="122"/>
      <c r="C6" s="122"/>
      <c r="D6" s="122"/>
      <c r="E6" s="122"/>
      <c r="F6" s="122"/>
      <c r="G6" s="122"/>
      <c r="H6" s="494" t="s">
        <v>219</v>
      </c>
      <c r="I6" s="494"/>
      <c r="J6" s="494"/>
      <c r="K6" s="495" t="s">
        <v>220</v>
      </c>
      <c r="L6" s="495"/>
      <c r="M6" s="495"/>
      <c r="N6" s="496" t="s">
        <v>221</v>
      </c>
      <c r="O6" s="496"/>
      <c r="P6" s="496"/>
      <c r="Q6" s="123"/>
      <c r="R6" s="493" t="s">
        <v>222</v>
      </c>
      <c r="S6" s="493"/>
      <c r="T6" s="493"/>
      <c r="U6" s="497" t="s">
        <v>223</v>
      </c>
      <c r="V6" s="497"/>
      <c r="W6" s="497"/>
      <c r="X6" s="493" t="s">
        <v>224</v>
      </c>
      <c r="Y6" s="493"/>
      <c r="Z6" s="493"/>
      <c r="AA6" s="122"/>
      <c r="AB6" s="124" t="s">
        <v>225</v>
      </c>
      <c r="AC6" s="124" t="s">
        <v>226</v>
      </c>
      <c r="AD6" s="125" t="s">
        <v>227</v>
      </c>
      <c r="AE6" s="124" t="s">
        <v>228</v>
      </c>
      <c r="AF6" s="126" t="s">
        <v>229</v>
      </c>
      <c r="AG6" s="124" t="s">
        <v>230</v>
      </c>
    </row>
    <row r="7" spans="1:33" ht="50.25" customHeight="1" x14ac:dyDescent="0.2">
      <c r="A7" s="53"/>
      <c r="B7" s="127" t="s">
        <v>231</v>
      </c>
      <c r="C7" s="127" t="s">
        <v>257</v>
      </c>
      <c r="D7" s="127" t="s">
        <v>258</v>
      </c>
      <c r="E7" s="127" t="s">
        <v>16</v>
      </c>
      <c r="F7" s="127" t="s">
        <v>15</v>
      </c>
      <c r="G7" s="127" t="s">
        <v>0</v>
      </c>
      <c r="H7" s="78" t="s">
        <v>232</v>
      </c>
      <c r="I7" s="78" t="s">
        <v>233</v>
      </c>
      <c r="J7" s="78" t="s">
        <v>234</v>
      </c>
      <c r="K7" s="79" t="s">
        <v>232</v>
      </c>
      <c r="L7" s="79" t="s">
        <v>233</v>
      </c>
      <c r="M7" s="79" t="s">
        <v>234</v>
      </c>
      <c r="N7" s="80" t="s">
        <v>232</v>
      </c>
      <c r="O7" s="80" t="s">
        <v>233</v>
      </c>
      <c r="P7" s="80" t="s">
        <v>234</v>
      </c>
      <c r="Q7" s="123"/>
      <c r="R7" s="79" t="s">
        <v>232</v>
      </c>
      <c r="S7" s="79" t="s">
        <v>233</v>
      </c>
      <c r="T7" s="79" t="s">
        <v>234</v>
      </c>
      <c r="U7" s="80" t="s">
        <v>232</v>
      </c>
      <c r="V7" s="80" t="s">
        <v>233</v>
      </c>
      <c r="W7" s="80" t="s">
        <v>234</v>
      </c>
      <c r="X7" s="79" t="s">
        <v>232</v>
      </c>
      <c r="Y7" s="79" t="s">
        <v>233</v>
      </c>
      <c r="Z7" s="79" t="s">
        <v>234</v>
      </c>
      <c r="AA7" s="122"/>
      <c r="AB7" s="498" t="s">
        <v>259</v>
      </c>
      <c r="AC7" s="128" t="s">
        <v>127</v>
      </c>
      <c r="AD7" s="129"/>
      <c r="AE7" s="128"/>
      <c r="AF7" s="128"/>
      <c r="AG7" s="128"/>
    </row>
    <row r="8" spans="1:33" ht="51.75" customHeight="1" x14ac:dyDescent="0.2">
      <c r="A8" s="53"/>
      <c r="B8" s="130" t="s">
        <v>124</v>
      </c>
      <c r="C8" s="50">
        <v>3</v>
      </c>
      <c r="D8" s="132">
        <v>2</v>
      </c>
      <c r="E8" s="133"/>
      <c r="F8" s="133"/>
      <c r="G8" s="133"/>
      <c r="H8" s="134"/>
      <c r="I8" s="134"/>
      <c r="J8" s="134"/>
      <c r="K8" s="135"/>
      <c r="L8" s="135"/>
      <c r="M8" s="135"/>
      <c r="N8" s="136"/>
      <c r="O8" s="136"/>
      <c r="P8" s="136"/>
      <c r="Q8" s="137"/>
      <c r="R8" s="133"/>
      <c r="S8" s="133"/>
      <c r="T8" s="133"/>
      <c r="U8" s="138"/>
      <c r="V8" s="138"/>
      <c r="W8" s="138"/>
      <c r="X8" s="133"/>
      <c r="Y8" s="133"/>
      <c r="Z8" s="133"/>
      <c r="AA8" s="122"/>
      <c r="AB8" s="498"/>
      <c r="AC8" s="128" t="s">
        <v>99</v>
      </c>
      <c r="AD8" s="129"/>
      <c r="AE8" s="128"/>
      <c r="AF8" s="128"/>
      <c r="AG8" s="128"/>
    </row>
    <row r="9" spans="1:33" ht="51.75" customHeight="1" x14ac:dyDescent="0.2">
      <c r="A9" s="53"/>
      <c r="B9" s="130" t="s">
        <v>206</v>
      </c>
      <c r="C9" s="50">
        <v>6</v>
      </c>
      <c r="D9" s="132"/>
      <c r="E9" s="133"/>
      <c r="F9" s="133"/>
      <c r="G9" s="133"/>
      <c r="H9" s="134"/>
      <c r="I9" s="134"/>
      <c r="J9" s="134"/>
      <c r="K9" s="135"/>
      <c r="L9" s="133"/>
      <c r="M9" s="133"/>
      <c r="N9" s="138"/>
      <c r="O9" s="138"/>
      <c r="P9" s="138"/>
      <c r="Q9" s="139"/>
      <c r="R9" s="133"/>
      <c r="S9" s="133"/>
      <c r="T9" s="133"/>
      <c r="U9" s="138"/>
      <c r="V9" s="138"/>
      <c r="W9" s="138"/>
      <c r="X9" s="133"/>
      <c r="Y9" s="133"/>
      <c r="Z9" s="133"/>
      <c r="AA9" s="122"/>
      <c r="AB9" s="498"/>
      <c r="AC9" s="128" t="s">
        <v>118</v>
      </c>
      <c r="AD9" s="129"/>
      <c r="AE9" s="128"/>
      <c r="AF9" s="128"/>
      <c r="AG9" s="128"/>
    </row>
    <row r="10" spans="1:33" ht="51.75" customHeight="1" x14ac:dyDescent="0.2">
      <c r="A10" s="53">
        <v>2</v>
      </c>
      <c r="B10" s="130" t="s">
        <v>208</v>
      </c>
      <c r="C10" s="50">
        <v>11</v>
      </c>
      <c r="D10" s="132"/>
      <c r="E10" s="133"/>
      <c r="F10" s="133"/>
      <c r="G10" s="133"/>
      <c r="H10" s="140"/>
      <c r="I10" s="140"/>
      <c r="J10" s="140"/>
      <c r="K10" s="133"/>
      <c r="L10" s="133"/>
      <c r="M10" s="133"/>
      <c r="N10" s="138"/>
      <c r="O10" s="138"/>
      <c r="P10" s="138"/>
      <c r="Q10" s="139"/>
      <c r="R10" s="133"/>
      <c r="S10" s="133"/>
      <c r="T10" s="133"/>
      <c r="U10" s="138"/>
      <c r="V10" s="138"/>
      <c r="W10" s="138"/>
      <c r="X10" s="133"/>
      <c r="Y10" s="133"/>
      <c r="Z10" s="133"/>
      <c r="AA10" s="122"/>
      <c r="AB10" s="498"/>
      <c r="AC10" s="128" t="s">
        <v>119</v>
      </c>
      <c r="AD10" s="129"/>
      <c r="AE10" s="128"/>
      <c r="AF10" s="128"/>
      <c r="AG10" s="128"/>
    </row>
    <row r="11" spans="1:33" ht="51.75" customHeight="1" x14ac:dyDescent="0.2">
      <c r="A11" s="53">
        <v>2</v>
      </c>
      <c r="B11" s="130" t="s">
        <v>209</v>
      </c>
      <c r="C11" s="50">
        <v>5</v>
      </c>
      <c r="D11" s="132"/>
      <c r="E11" s="133"/>
      <c r="F11" s="133"/>
      <c r="G11" s="133"/>
      <c r="H11" s="140"/>
      <c r="I11" s="140"/>
      <c r="J11" s="140"/>
      <c r="K11" s="133"/>
      <c r="L11" s="133"/>
      <c r="M11" s="133"/>
      <c r="N11" s="138"/>
      <c r="O11" s="138"/>
      <c r="P11" s="138"/>
      <c r="Q11" s="139"/>
      <c r="R11" s="133"/>
      <c r="S11" s="133"/>
      <c r="T11" s="133"/>
      <c r="U11" s="138"/>
      <c r="V11" s="138"/>
      <c r="W11" s="138"/>
      <c r="X11" s="133"/>
      <c r="Y11" s="133"/>
      <c r="Z11" s="133"/>
      <c r="AA11" s="122"/>
      <c r="AB11" s="498"/>
      <c r="AC11" s="128" t="s">
        <v>143</v>
      </c>
      <c r="AD11" s="129"/>
      <c r="AE11" s="128"/>
      <c r="AF11" s="128"/>
      <c r="AG11" s="128"/>
    </row>
    <row r="12" spans="1:33" ht="51.75" customHeight="1" x14ac:dyDescent="0.2">
      <c r="A12" s="53">
        <v>1</v>
      </c>
      <c r="B12" s="130" t="s">
        <v>210</v>
      </c>
      <c r="C12" s="50">
        <v>9</v>
      </c>
      <c r="D12" s="132"/>
      <c r="E12" s="133"/>
      <c r="F12" s="133"/>
      <c r="G12" s="133"/>
      <c r="H12" s="140"/>
      <c r="I12" s="140"/>
      <c r="J12" s="140"/>
      <c r="K12" s="133"/>
      <c r="L12" s="133"/>
      <c r="M12" s="133"/>
      <c r="N12" s="138"/>
      <c r="O12" s="138"/>
      <c r="P12" s="138"/>
      <c r="Q12" s="139"/>
      <c r="R12" s="133"/>
      <c r="S12" s="133"/>
      <c r="T12" s="133"/>
      <c r="U12" s="138"/>
      <c r="V12" s="138"/>
      <c r="W12" s="138"/>
      <c r="X12" s="133"/>
      <c r="Y12" s="133"/>
      <c r="Z12" s="133"/>
      <c r="AA12" s="122"/>
      <c r="AB12" s="498"/>
      <c r="AC12" s="128" t="s">
        <v>235</v>
      </c>
      <c r="AD12" s="129"/>
      <c r="AE12" s="128"/>
      <c r="AF12" s="128"/>
      <c r="AG12" s="128"/>
    </row>
    <row r="13" spans="1:33" ht="51.75" customHeight="1" x14ac:dyDescent="0.2">
      <c r="A13" s="53"/>
      <c r="B13" s="130" t="s">
        <v>211</v>
      </c>
      <c r="C13" s="50">
        <v>12</v>
      </c>
      <c r="D13" s="132"/>
      <c r="E13" s="133"/>
      <c r="F13" s="133"/>
      <c r="G13" s="133"/>
      <c r="H13" s="140"/>
      <c r="I13" s="140"/>
      <c r="J13" s="140"/>
      <c r="K13" s="133"/>
      <c r="L13" s="133"/>
      <c r="M13" s="133"/>
      <c r="N13" s="138"/>
      <c r="O13" s="138"/>
      <c r="P13" s="138"/>
      <c r="Q13" s="139"/>
      <c r="R13" s="133"/>
      <c r="S13" s="133"/>
      <c r="T13" s="133"/>
      <c r="U13" s="138"/>
      <c r="V13" s="138"/>
      <c r="W13" s="138"/>
      <c r="X13" s="133"/>
      <c r="Y13" s="133"/>
      <c r="Z13" s="133"/>
      <c r="AA13" s="122"/>
      <c r="AB13" s="498"/>
      <c r="AC13" s="128">
        <v>1.7</v>
      </c>
      <c r="AD13" s="129"/>
      <c r="AE13" s="128"/>
      <c r="AF13" s="141"/>
      <c r="AG13" s="128"/>
    </row>
    <row r="14" spans="1:33" ht="51.75" customHeight="1" x14ac:dyDescent="0.2">
      <c r="A14" s="53"/>
      <c r="B14" s="130" t="s">
        <v>236</v>
      </c>
      <c r="C14" s="50">
        <v>2</v>
      </c>
      <c r="D14" s="132"/>
      <c r="E14" s="133"/>
      <c r="F14" s="133"/>
      <c r="G14" s="133"/>
      <c r="H14" s="140"/>
      <c r="I14" s="140"/>
      <c r="J14" s="140"/>
      <c r="K14" s="133"/>
      <c r="L14" s="133"/>
      <c r="M14" s="133"/>
      <c r="N14" s="138"/>
      <c r="O14" s="138"/>
      <c r="P14" s="138"/>
      <c r="Q14" s="139"/>
      <c r="R14" s="133"/>
      <c r="S14" s="133"/>
      <c r="T14" s="133"/>
      <c r="U14" s="138"/>
      <c r="V14" s="138"/>
      <c r="W14" s="138"/>
      <c r="X14" s="133"/>
      <c r="Y14" s="133"/>
      <c r="Z14" s="133"/>
      <c r="AA14" s="122"/>
      <c r="AB14" s="498"/>
      <c r="AC14" s="128" t="s">
        <v>237</v>
      </c>
      <c r="AD14" s="142"/>
      <c r="AE14" s="128"/>
      <c r="AF14" s="129"/>
      <c r="AG14" s="128"/>
    </row>
    <row r="15" spans="1:33" ht="51.75" customHeight="1" x14ac:dyDescent="0.2">
      <c r="A15" s="53"/>
      <c r="B15" s="130" t="s">
        <v>212</v>
      </c>
      <c r="C15" s="50">
        <v>7</v>
      </c>
      <c r="D15" s="132"/>
      <c r="E15" s="133"/>
      <c r="F15" s="133"/>
      <c r="G15" s="133"/>
      <c r="H15" s="140"/>
      <c r="I15" s="140"/>
      <c r="J15" s="140"/>
      <c r="K15" s="133"/>
      <c r="L15" s="133"/>
      <c r="M15" s="133"/>
      <c r="N15" s="138"/>
      <c r="O15" s="138"/>
      <c r="P15" s="138"/>
      <c r="Q15" s="139"/>
      <c r="R15" s="133"/>
      <c r="S15" s="133"/>
      <c r="T15" s="133"/>
      <c r="U15" s="138"/>
      <c r="V15" s="138"/>
      <c r="W15" s="138"/>
      <c r="X15" s="133"/>
      <c r="Y15" s="133"/>
      <c r="Z15" s="133"/>
      <c r="AA15" s="122"/>
      <c r="AB15" s="143" t="s">
        <v>238</v>
      </c>
      <c r="AC15" s="144"/>
      <c r="AD15" s="144">
        <f>SUM(AD7:AD14)</f>
        <v>0</v>
      </c>
      <c r="AE15" s="144">
        <f>SUM(AE7:AE14)</f>
        <v>0</v>
      </c>
      <c r="AF15" s="144">
        <f>SUM(AF7:AF14)</f>
        <v>0</v>
      </c>
      <c r="AG15" s="144">
        <f>SUM(AD15:AF15)</f>
        <v>0</v>
      </c>
    </row>
    <row r="16" spans="1:33" ht="51.75" customHeight="1" x14ac:dyDescent="0.2">
      <c r="A16" s="53">
        <v>2</v>
      </c>
      <c r="B16" s="130" t="s">
        <v>244</v>
      </c>
      <c r="C16" s="50">
        <v>11</v>
      </c>
      <c r="D16" s="132"/>
      <c r="E16" s="133"/>
      <c r="F16" s="133"/>
      <c r="G16" s="133"/>
      <c r="H16" s="140"/>
      <c r="I16" s="140"/>
      <c r="J16" s="140"/>
      <c r="K16" s="133"/>
      <c r="L16" s="133"/>
      <c r="M16" s="133"/>
      <c r="N16" s="138"/>
      <c r="O16" s="138"/>
      <c r="P16" s="138"/>
      <c r="Q16" s="139"/>
      <c r="R16" s="133"/>
      <c r="S16" s="133"/>
      <c r="T16" s="133"/>
      <c r="U16" s="138"/>
      <c r="V16" s="138"/>
      <c r="W16" s="138"/>
      <c r="X16" s="133"/>
      <c r="Y16" s="133"/>
      <c r="Z16" s="133"/>
      <c r="AA16" s="122"/>
      <c r="AB16" s="498" t="s">
        <v>239</v>
      </c>
      <c r="AC16" s="141" t="s">
        <v>73</v>
      </c>
      <c r="AD16" s="129"/>
      <c r="AE16" s="128"/>
      <c r="AF16" s="128"/>
      <c r="AG16" s="128"/>
    </row>
    <row r="17" spans="1:33" s="62" customFormat="1" ht="51.75" customHeight="1" x14ac:dyDescent="0.2">
      <c r="A17" s="61"/>
      <c r="B17" s="145" t="s">
        <v>214</v>
      </c>
      <c r="C17" s="50">
        <v>4</v>
      </c>
      <c r="D17" s="132"/>
      <c r="E17" s="133"/>
      <c r="F17" s="133"/>
      <c r="G17" s="133"/>
      <c r="H17" s="140"/>
      <c r="I17" s="140"/>
      <c r="J17" s="140"/>
      <c r="K17" s="133"/>
      <c r="L17" s="133"/>
      <c r="M17" s="133"/>
      <c r="N17" s="140"/>
      <c r="O17" s="140"/>
      <c r="P17" s="140"/>
      <c r="Q17" s="139"/>
      <c r="R17" s="133"/>
      <c r="S17" s="133"/>
      <c r="T17" s="133"/>
      <c r="U17" s="140"/>
      <c r="V17" s="140"/>
      <c r="W17" s="140"/>
      <c r="X17" s="133"/>
      <c r="Y17" s="133"/>
      <c r="Z17" s="133"/>
      <c r="AA17" s="146"/>
      <c r="AB17" s="498"/>
      <c r="AC17" s="141" t="s">
        <v>75</v>
      </c>
      <c r="AD17" s="141"/>
      <c r="AE17" s="141"/>
      <c r="AF17" s="141"/>
      <c r="AG17" s="141"/>
    </row>
    <row r="18" spans="1:33" s="62" customFormat="1" ht="51.75" customHeight="1" x14ac:dyDescent="0.2">
      <c r="A18" s="61"/>
      <c r="B18" s="145" t="s">
        <v>215</v>
      </c>
      <c r="C18" s="50">
        <v>5</v>
      </c>
      <c r="D18" s="132"/>
      <c r="E18" s="133"/>
      <c r="F18" s="133"/>
      <c r="G18" s="133"/>
      <c r="H18" s="140"/>
      <c r="I18" s="140"/>
      <c r="J18" s="140"/>
      <c r="K18" s="133"/>
      <c r="L18" s="133"/>
      <c r="M18" s="133"/>
      <c r="N18" s="140"/>
      <c r="O18" s="140"/>
      <c r="P18" s="140"/>
      <c r="Q18" s="139"/>
      <c r="R18" s="133"/>
      <c r="S18" s="133"/>
      <c r="T18" s="133"/>
      <c r="U18" s="140"/>
      <c r="V18" s="140"/>
      <c r="W18" s="140"/>
      <c r="X18" s="133"/>
      <c r="Y18" s="133"/>
      <c r="Z18" s="133"/>
      <c r="AA18" s="146"/>
      <c r="AB18" s="498"/>
      <c r="AC18" s="141" t="s">
        <v>69</v>
      </c>
      <c r="AD18" s="141"/>
      <c r="AE18" s="141"/>
      <c r="AF18" s="141"/>
      <c r="AG18" s="141"/>
    </row>
    <row r="19" spans="1:33" s="62" customFormat="1" ht="51.75" customHeight="1" x14ac:dyDescent="0.2">
      <c r="A19" s="61"/>
      <c r="B19" s="130" t="s">
        <v>245</v>
      </c>
      <c r="C19" s="131"/>
      <c r="D19" s="132"/>
      <c r="E19" s="133"/>
      <c r="F19" s="133"/>
      <c r="G19" s="133"/>
      <c r="H19" s="140"/>
      <c r="I19" s="140"/>
      <c r="J19" s="140"/>
      <c r="K19" s="133"/>
      <c r="L19" s="133"/>
      <c r="M19" s="133"/>
      <c r="N19" s="140"/>
      <c r="O19" s="140"/>
      <c r="P19" s="140"/>
      <c r="Q19" s="139"/>
      <c r="R19" s="133"/>
      <c r="S19" s="133"/>
      <c r="T19" s="133"/>
      <c r="U19" s="140"/>
      <c r="V19" s="140"/>
      <c r="W19" s="140"/>
      <c r="X19" s="133"/>
      <c r="Y19" s="133"/>
      <c r="Z19" s="133"/>
      <c r="AA19" s="146"/>
      <c r="AB19" s="498"/>
      <c r="AC19" s="141" t="s">
        <v>79</v>
      </c>
      <c r="AD19" s="141"/>
      <c r="AE19" s="141"/>
      <c r="AF19" s="141"/>
      <c r="AG19" s="141"/>
    </row>
    <row r="20" spans="1:33" ht="51.75" customHeight="1" x14ac:dyDescent="0.2">
      <c r="A20" s="53">
        <v>1</v>
      </c>
      <c r="B20" s="130" t="s">
        <v>153</v>
      </c>
      <c r="C20" s="131"/>
      <c r="D20" s="132"/>
      <c r="E20" s="133"/>
      <c r="F20" s="133"/>
      <c r="G20" s="133"/>
      <c r="H20" s="140"/>
      <c r="I20" s="140"/>
      <c r="J20" s="140"/>
      <c r="K20" s="133"/>
      <c r="L20" s="133"/>
      <c r="M20" s="133"/>
      <c r="N20" s="138"/>
      <c r="O20" s="138"/>
      <c r="P20" s="138"/>
      <c r="Q20" s="139"/>
      <c r="R20" s="133"/>
      <c r="S20" s="133"/>
      <c r="T20" s="133"/>
      <c r="U20" s="138"/>
      <c r="V20" s="138"/>
      <c r="W20" s="138"/>
      <c r="X20" s="133"/>
      <c r="Y20" s="133"/>
      <c r="Z20" s="133"/>
      <c r="AA20" s="122"/>
      <c r="AB20" s="143" t="s">
        <v>238</v>
      </c>
      <c r="AC20" s="144"/>
      <c r="AD20" s="144">
        <f>SUM(AD16:AD19)</f>
        <v>0</v>
      </c>
      <c r="AE20" s="144">
        <f>SUM(AE16:AE19)</f>
        <v>0</v>
      </c>
      <c r="AF20" s="144">
        <f>SUM(AF16:AF19)</f>
        <v>0</v>
      </c>
      <c r="AG20" s="144">
        <f>SUM(AD20:AF20)</f>
        <v>0</v>
      </c>
    </row>
    <row r="21" spans="1:33" ht="51.75" customHeight="1" x14ac:dyDescent="0.25">
      <c r="A21" s="53"/>
      <c r="B21" s="147" t="s">
        <v>217</v>
      </c>
      <c r="C21" s="148"/>
      <c r="D21" s="149">
        <f t="shared" ref="D21:P21" ca="1" si="0">SUM(D8:D21)</f>
        <v>0</v>
      </c>
      <c r="E21" s="150">
        <f t="shared" ca="1" si="0"/>
        <v>0</v>
      </c>
      <c r="F21" s="150">
        <f t="shared" ca="1" si="0"/>
        <v>0</v>
      </c>
      <c r="G21" s="150">
        <f t="shared" ca="1" si="0"/>
        <v>0</v>
      </c>
      <c r="H21" s="151">
        <f t="shared" ca="1" si="0"/>
        <v>0</v>
      </c>
      <c r="I21" s="151">
        <f t="shared" ca="1" si="0"/>
        <v>0</v>
      </c>
      <c r="J21" s="151">
        <f t="shared" ca="1" si="0"/>
        <v>0</v>
      </c>
      <c r="K21" s="150">
        <f t="shared" ca="1" si="0"/>
        <v>0</v>
      </c>
      <c r="L21" s="150">
        <f t="shared" ca="1" si="0"/>
        <v>0</v>
      </c>
      <c r="M21" s="150">
        <f t="shared" ca="1" si="0"/>
        <v>0</v>
      </c>
      <c r="N21" s="152">
        <f t="shared" ca="1" si="0"/>
        <v>0</v>
      </c>
      <c r="O21" s="152">
        <f t="shared" ca="1" si="0"/>
        <v>0</v>
      </c>
      <c r="P21" s="152">
        <f t="shared" ca="1" si="0"/>
        <v>0</v>
      </c>
      <c r="Q21" s="153"/>
      <c r="R21" s="150">
        <f t="shared" ref="R21:Z21" ca="1" si="1">SUM(R8:R21)</f>
        <v>0</v>
      </c>
      <c r="S21" s="150">
        <f t="shared" ca="1" si="1"/>
        <v>0</v>
      </c>
      <c r="T21" s="150">
        <f t="shared" ca="1" si="1"/>
        <v>0</v>
      </c>
      <c r="U21" s="152">
        <f t="shared" ca="1" si="1"/>
        <v>0</v>
      </c>
      <c r="V21" s="152">
        <f t="shared" ca="1" si="1"/>
        <v>0</v>
      </c>
      <c r="W21" s="152">
        <f t="shared" ca="1" si="1"/>
        <v>0</v>
      </c>
      <c r="X21" s="150">
        <f t="shared" ca="1" si="1"/>
        <v>0</v>
      </c>
      <c r="Y21" s="150">
        <f t="shared" ca="1" si="1"/>
        <v>0</v>
      </c>
      <c r="Z21" s="150">
        <f t="shared" ca="1" si="1"/>
        <v>0</v>
      </c>
      <c r="AA21" s="122"/>
      <c r="AB21" s="498" t="s">
        <v>240</v>
      </c>
      <c r="AC21" s="128" t="s">
        <v>58</v>
      </c>
      <c r="AD21" s="129"/>
      <c r="AE21" s="128"/>
      <c r="AF21" s="128"/>
      <c r="AG21" s="128"/>
    </row>
    <row r="22" spans="1:33" ht="51.75" customHeight="1" x14ac:dyDescent="0.2">
      <c r="A22" s="53">
        <f>SUM(A8:A21)</f>
        <v>8</v>
      </c>
      <c r="AA22" s="122"/>
      <c r="AB22" s="498"/>
      <c r="AC22" s="128" t="s">
        <v>61</v>
      </c>
      <c r="AD22" s="129"/>
      <c r="AE22" s="128"/>
      <c r="AF22" s="128"/>
      <c r="AG22" s="128"/>
    </row>
    <row r="23" spans="1:33" ht="34.5" customHeight="1" x14ac:dyDescent="0.2">
      <c r="A23" s="63" t="e">
        <f ca="1">SUM(A22/D21)</f>
        <v>#DIV/0!</v>
      </c>
      <c r="B23" s="122"/>
      <c r="C23" s="122"/>
      <c r="D23" s="122"/>
      <c r="E23" s="154" t="e">
        <f ca="1">SUM(E21/$D$21)</f>
        <v>#DIV/0!</v>
      </c>
      <c r="F23" s="154" t="e">
        <f ca="1">SUM(F21/$D$21)</f>
        <v>#DIV/0!</v>
      </c>
      <c r="G23" s="154" t="e">
        <f ca="1">SUM(G21/$D$21)</f>
        <v>#DIV/0!</v>
      </c>
      <c r="H23" s="155"/>
      <c r="I23" s="155"/>
      <c r="J23" s="156">
        <f ca="1">SUM(H21:J21)</f>
        <v>0</v>
      </c>
      <c r="K23" s="156"/>
      <c r="L23" s="156"/>
      <c r="M23" s="156">
        <f ca="1">SUM(K21:M21)</f>
        <v>0</v>
      </c>
      <c r="N23" s="156"/>
      <c r="O23" s="156"/>
      <c r="P23" s="156">
        <f ca="1">SUM(N21:P21)</f>
        <v>0</v>
      </c>
      <c r="Q23" s="157"/>
      <c r="R23" s="499">
        <f ca="1">SUM(R21:T21)</f>
        <v>0</v>
      </c>
      <c r="S23" s="499"/>
      <c r="T23" s="499"/>
      <c r="U23" s="499">
        <f ca="1">SUM(U21:W21)</f>
        <v>0</v>
      </c>
      <c r="V23" s="499"/>
      <c r="W23" s="499"/>
      <c r="X23" s="499">
        <f ca="1">SUM(X21:Z21)</f>
        <v>0</v>
      </c>
      <c r="Y23" s="499"/>
      <c r="Z23" s="499"/>
      <c r="AA23" s="158">
        <f ca="1">SUM(R23:Y23)</f>
        <v>0</v>
      </c>
      <c r="AB23" s="498"/>
      <c r="AC23" s="128" t="s">
        <v>241</v>
      </c>
      <c r="AD23" s="129"/>
      <c r="AE23" s="128"/>
      <c r="AF23" s="141"/>
      <c r="AG23" s="128"/>
    </row>
    <row r="24" spans="1:33" ht="34.5" customHeight="1" x14ac:dyDescent="0.25">
      <c r="B24" s="122"/>
      <c r="C24" s="122"/>
      <c r="D24" s="159">
        <f>62/63</f>
        <v>0.98412698412698407</v>
      </c>
      <c r="E24" s="122"/>
      <c r="F24" s="122"/>
      <c r="G24" s="122"/>
      <c r="H24" s="122"/>
      <c r="I24" s="122"/>
      <c r="J24" s="160" t="e">
        <f ca="1">SUM(J23/D21)</f>
        <v>#DIV/0!</v>
      </c>
      <c r="K24" s="161"/>
      <c r="L24" s="161"/>
      <c r="M24" s="160" t="e">
        <f ca="1">SUM(M23/D21)</f>
        <v>#DIV/0!</v>
      </c>
      <c r="N24" s="161"/>
      <c r="O24" s="161"/>
      <c r="P24" s="160" t="e">
        <f ca="1">SUM(P23/D21)</f>
        <v>#DIV/0!</v>
      </c>
      <c r="Q24" s="162"/>
      <c r="R24" s="142"/>
      <c r="S24" s="142"/>
      <c r="T24" s="163" t="e">
        <f ca="1">SUM(R23/AA23)</f>
        <v>#DIV/0!</v>
      </c>
      <c r="U24" s="142"/>
      <c r="V24" s="142"/>
      <c r="W24" s="163" t="e">
        <f ca="1">SUM(U23/AA23)</f>
        <v>#DIV/0!</v>
      </c>
      <c r="X24" s="142"/>
      <c r="Y24" s="142"/>
      <c r="Z24" s="163" t="e">
        <f ca="1">SUM(X23/AA23)</f>
        <v>#DIV/0!</v>
      </c>
      <c r="AA24" s="122"/>
      <c r="AB24" s="143" t="s">
        <v>238</v>
      </c>
      <c r="AC24" s="144"/>
      <c r="AD24" s="144">
        <f>SUM(AD21:AD23)</f>
        <v>0</v>
      </c>
      <c r="AE24" s="144">
        <f>SUM(AE21:AE23)</f>
        <v>0</v>
      </c>
      <c r="AF24" s="144">
        <f>SUM(AF21:AF23)</f>
        <v>0</v>
      </c>
      <c r="AG24" s="144">
        <f>SUM(AD24:AF24)</f>
        <v>0</v>
      </c>
    </row>
    <row r="25" spans="1:33" ht="34.5" customHeight="1" x14ac:dyDescent="0.2">
      <c r="B25" s="122"/>
      <c r="C25" s="122"/>
      <c r="D25" s="122"/>
      <c r="E25" s="122"/>
      <c r="F25" s="122"/>
      <c r="G25" s="122"/>
      <c r="H25" s="122"/>
      <c r="I25" s="122"/>
      <c r="J25" s="122"/>
      <c r="K25" s="122"/>
      <c r="L25" s="122"/>
      <c r="M25" s="122"/>
      <c r="N25" s="122"/>
      <c r="O25" s="122"/>
      <c r="P25" s="122"/>
      <c r="Q25" s="122"/>
      <c r="R25" s="142"/>
      <c r="S25" s="142"/>
      <c r="T25" s="142"/>
      <c r="U25" s="142"/>
      <c r="V25" s="142"/>
      <c r="W25" s="142"/>
      <c r="X25" s="142"/>
      <c r="Y25" s="142"/>
      <c r="Z25" s="142"/>
      <c r="AA25" s="122"/>
      <c r="AB25" s="164" t="s">
        <v>242</v>
      </c>
      <c r="AC25" s="165"/>
      <c r="AD25" s="165">
        <f>SUM(AD24,AD20,AD15)</f>
        <v>0</v>
      </c>
      <c r="AE25" s="165">
        <f>SUM(AE24,AE20,AE15)</f>
        <v>0</v>
      </c>
      <c r="AF25" s="165">
        <f>SUM(AF24,AF20,AF15)</f>
        <v>0</v>
      </c>
      <c r="AG25" s="165">
        <f>SUM(AG24,AG20,AG15)</f>
        <v>0</v>
      </c>
    </row>
    <row r="26" spans="1:33" x14ac:dyDescent="0.2">
      <c r="AG26" s="52">
        <f>SUM(AD25:AF25)</f>
        <v>0</v>
      </c>
    </row>
    <row r="46" spans="2:6" x14ac:dyDescent="0.2">
      <c r="B46" s="52" t="s">
        <v>243</v>
      </c>
      <c r="D46" s="52">
        <f ca="1">SUM(F21)</f>
        <v>0</v>
      </c>
      <c r="E46" s="52">
        <f ca="1">SUM(G21)</f>
        <v>0</v>
      </c>
      <c r="F46" s="52">
        <f ca="1">SUM(D46:E46)</f>
        <v>0</v>
      </c>
    </row>
  </sheetData>
  <mergeCells count="12">
    <mergeCell ref="AB7:AB14"/>
    <mergeCell ref="AB16:AB19"/>
    <mergeCell ref="AB21:AB23"/>
    <mergeCell ref="R23:T23"/>
    <mergeCell ref="U23:W23"/>
    <mergeCell ref="X23:Z23"/>
    <mergeCell ref="X6:Z6"/>
    <mergeCell ref="H6:J6"/>
    <mergeCell ref="K6:M6"/>
    <mergeCell ref="N6:P6"/>
    <mergeCell ref="R6:T6"/>
    <mergeCell ref="U6:W6"/>
  </mergeCells>
  <printOptions horizontalCentered="1" verticalCentered="1"/>
  <pageMargins left="0.98425196850393704" right="0.11811023622047245" top="0.74803149606299213" bottom="0.74803149606299213" header="0.31496062992125984" footer="0.31496062992125984"/>
  <pageSetup paperSize="5" scale="47" orientation="landscape" horizontalDpi="4294967294"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cump obj</vt:lpstr>
      <vt:lpstr>PLAN DE ACCION 5.0 </vt:lpstr>
      <vt:lpstr>progrmación 4</vt:lpstr>
      <vt:lpstr> SGTO 1</vt:lpstr>
      <vt:lpstr>Hoja6</vt:lpstr>
      <vt:lpstr>imprimir</vt:lpstr>
      <vt:lpstr>' SGTO 1'!Área_de_impresión</vt:lpstr>
      <vt:lpstr>imprimir!Área_de_impresión</vt:lpstr>
      <vt:lpstr>'PLAN DE ACCION 5.0 '!Área_de_impresión</vt:lpstr>
      <vt:lpstr>'PLAN DE ACCION 5.0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ANDRES MAURICIO RAMIREZ RAMOS</cp:lastModifiedBy>
  <cp:lastPrinted>2019-02-13T12:01:04Z</cp:lastPrinted>
  <dcterms:created xsi:type="dcterms:W3CDTF">2004-03-09T16:42:53Z</dcterms:created>
  <dcterms:modified xsi:type="dcterms:W3CDTF">2019-02-14T14:21:16Z</dcterms:modified>
</cp:coreProperties>
</file>